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7490" windowHeight="6645" tabRatio="863"/>
  </bookViews>
  <sheets>
    <sheet name="Лист 1 " sheetId="21" r:id="rId1"/>
    <sheet name="Лист2 " sheetId="22" r:id="rId2"/>
    <sheet name="211ст.-2022г. " sheetId="37" r:id="rId3"/>
    <sheet name="211ст.-2023г. " sheetId="36" r:id="rId4"/>
    <sheet name="211ст.-2024г." sheetId="19" r:id="rId5"/>
    <sheet name="213ст.-2022г" sheetId="15" r:id="rId6"/>
    <sheet name="213ст.-2023г " sheetId="23" r:id="rId7"/>
    <sheet name="213ст.-2024г " sheetId="25" r:id="rId8"/>
    <sheet name="Лист7 2022г" sheetId="16" r:id="rId9"/>
    <sheet name="Лист7 2023г " sheetId="26" r:id="rId10"/>
    <sheet name="Лист7 2024г " sheetId="27" r:id="rId11"/>
    <sheet name="Лист8 2022г" sheetId="17" r:id="rId12"/>
    <sheet name="Лист8 2023г " sheetId="32" r:id="rId13"/>
    <sheet name="Лист8 2024г " sheetId="33" r:id="rId14"/>
    <sheet name="Лист9 2025г" sheetId="18" r:id="rId15"/>
    <sheet name="Лист9 2024г " sheetId="34" r:id="rId16"/>
    <sheet name="Лист9 2025г " sheetId="35" r:id="rId17"/>
  </sheets>
  <externalReferences>
    <externalReference r:id="rId18"/>
  </externalReferences>
  <definedNames>
    <definedName name="_xlnm.Print_Titles" localSheetId="0">'Лист 1 '!$31:$33</definedName>
    <definedName name="_xlnm.Print_Titles" localSheetId="1">'Лист2 '!$4:$6</definedName>
    <definedName name="_xlnm.Print_Area" localSheetId="2">'211ст.-2022г. '!$A$1:$DS$28</definedName>
    <definedName name="_xlnm.Print_Area" localSheetId="3">'211ст.-2023г. '!$A$1:$DS$28</definedName>
    <definedName name="_xlnm.Print_Area" localSheetId="4">'211ст.-2024г.'!$A$1:$DS$28</definedName>
    <definedName name="_xlnm.Print_Area" localSheetId="5">'213ст.-2022г'!$A$1:$CG$59</definedName>
    <definedName name="_xlnm.Print_Area" localSheetId="6">'213ст.-2023г '!$A$1:$CG$59</definedName>
    <definedName name="_xlnm.Print_Area" localSheetId="7">'213ст.-2024г '!$A$1:$CG$59</definedName>
    <definedName name="_xlnm.Print_Area" localSheetId="0">'Лист 1 '!$A$1:$K$140</definedName>
    <definedName name="_xlnm.Print_Area" localSheetId="1">'Лист2 '!$A$1:$O$59</definedName>
    <definedName name="_xlnm.Print_Area" localSheetId="8">'Лист7 2022г'!$A$1:$CH$59</definedName>
    <definedName name="_xlnm.Print_Area" localSheetId="9">'Лист7 2023г '!$A$1:$CH$59</definedName>
    <definedName name="_xlnm.Print_Area" localSheetId="10">'Лист7 2024г '!$A$1:$CH$59</definedName>
    <definedName name="_xlnm.Print_Area" localSheetId="11">'Лист8 2022г'!$A$1:$CB$82</definedName>
    <definedName name="_xlnm.Print_Area" localSheetId="12">'Лист8 2023г '!$A$1:$CB$80</definedName>
    <definedName name="_xlnm.Print_Area" localSheetId="13">'Лист8 2024г '!$A$1:$CB$80</definedName>
    <definedName name="_xlnm.Print_Area" localSheetId="15">'Лист9 2024г '!$A$1:$CD$146</definedName>
    <definedName name="_xlnm.Print_Area" localSheetId="14">'Лист9 2025г'!$A$1:$CD$162</definedName>
    <definedName name="_xlnm.Print_Area" localSheetId="16">'Лист9 2025г '!$A$1:$CD$145</definedName>
  </definedNames>
  <calcPr calcId="125725"/>
</workbook>
</file>

<file path=xl/calcChain.xml><?xml version="1.0" encoding="utf-8"?>
<calcChain xmlns="http://schemas.openxmlformats.org/spreadsheetml/2006/main">
  <c r="CT103" i="35"/>
  <c r="BN101"/>
  <c r="BN100"/>
  <c r="BN99"/>
  <c r="BN98"/>
  <c r="BN97"/>
  <c r="BN96"/>
  <c r="BN95"/>
  <c r="BN94"/>
  <c r="BN93"/>
  <c r="BN92"/>
  <c r="BN91"/>
  <c r="BN90"/>
  <c r="BN89"/>
  <c r="BN88"/>
  <c r="BN87"/>
  <c r="BN86"/>
  <c r="CT41"/>
  <c r="BN40"/>
  <c r="BN41" s="1"/>
  <c r="CT10"/>
  <c r="BN9"/>
  <c r="BN10" s="1"/>
  <c r="CT103" i="34"/>
  <c r="BN101"/>
  <c r="BN100"/>
  <c r="BN99"/>
  <c r="BN98"/>
  <c r="BN97"/>
  <c r="BN96"/>
  <c r="BN95"/>
  <c r="BN94"/>
  <c r="BN93"/>
  <c r="BN92"/>
  <c r="BN91"/>
  <c r="BN90"/>
  <c r="BN89"/>
  <c r="BN88"/>
  <c r="BN87"/>
  <c r="BN86"/>
  <c r="BN102" s="1"/>
  <c r="BN103" s="1"/>
  <c r="CT41"/>
  <c r="BN40"/>
  <c r="BN41" s="1"/>
  <c r="CT10"/>
  <c r="BN9"/>
  <c r="BN10" s="1"/>
  <c r="BN95" i="18"/>
  <c r="BN94"/>
  <c r="BN92"/>
  <c r="BN93"/>
  <c r="CT103"/>
  <c r="BN101"/>
  <c r="BN100"/>
  <c r="BN99"/>
  <c r="BN98"/>
  <c r="BN97"/>
  <c r="BN96"/>
  <c r="BN91"/>
  <c r="BN90"/>
  <c r="BN89"/>
  <c r="BN88"/>
  <c r="BN87"/>
  <c r="BN86"/>
  <c r="BN40"/>
  <c r="BN41" s="1"/>
  <c r="CT41"/>
  <c r="CT10"/>
  <c r="BN9"/>
  <c r="BN10" s="1"/>
  <c r="BP16" i="33"/>
  <c r="BP17" s="1"/>
  <c r="BP15"/>
  <c r="BP16" i="32"/>
  <c r="BP17" s="1"/>
  <c r="BP15"/>
  <c r="BP16" i="17"/>
  <c r="BP17" s="1"/>
  <c r="BP15"/>
  <c r="I47" i="21"/>
  <c r="J47"/>
  <c r="H47"/>
  <c r="BN102" i="35" l="1"/>
  <c r="BN103" s="1"/>
  <c r="BN102" i="18"/>
  <c r="BN103" s="1"/>
  <c r="BN175" i="35"/>
  <c r="BN174" s="1"/>
  <c r="BN173"/>
  <c r="BN172"/>
  <c r="BN171"/>
  <c r="BN170"/>
  <c r="BN169"/>
  <c r="BN168"/>
  <c r="BN167"/>
  <c r="BN165"/>
  <c r="BN164"/>
  <c r="BN163" s="1"/>
  <c r="BN162"/>
  <c r="BN161"/>
  <c r="BN160"/>
  <c r="BN159"/>
  <c r="BN158"/>
  <c r="BN157"/>
  <c r="BN156"/>
  <c r="BN155"/>
  <c r="BN154"/>
  <c r="BN153"/>
  <c r="BN152"/>
  <c r="BN151"/>
  <c r="BN150"/>
  <c r="BN149"/>
  <c r="BN147"/>
  <c r="BN146" s="1"/>
  <c r="BN145"/>
  <c r="BN144"/>
  <c r="BN143"/>
  <c r="BN142"/>
  <c r="BN141"/>
  <c r="BN140"/>
  <c r="BN139"/>
  <c r="BN138"/>
  <c r="BN137"/>
  <c r="BN136"/>
  <c r="BN135"/>
  <c r="BN134"/>
  <c r="BN133"/>
  <c r="BN131"/>
  <c r="BN130"/>
  <c r="BN129"/>
  <c r="BN128"/>
  <c r="BN127"/>
  <c r="BN126"/>
  <c r="BN125"/>
  <c r="BN124"/>
  <c r="BN123"/>
  <c r="BN122"/>
  <c r="BN121"/>
  <c r="BN120"/>
  <c r="BN119"/>
  <c r="BN118"/>
  <c r="BN117"/>
  <c r="BN116"/>
  <c r="BN115"/>
  <c r="BN114"/>
  <c r="BN113"/>
  <c r="BN112"/>
  <c r="BN111"/>
  <c r="BN110" s="1"/>
  <c r="BN75"/>
  <c r="BN76" s="1"/>
  <c r="BN65"/>
  <c r="BN66" s="1"/>
  <c r="BN30"/>
  <c r="BN31" s="1"/>
  <c r="BN176" i="34"/>
  <c r="BN175" s="1"/>
  <c r="BN174"/>
  <c r="BN173"/>
  <c r="BN172"/>
  <c r="BN171"/>
  <c r="BN170"/>
  <c r="BN169"/>
  <c r="BN168"/>
  <c r="BN166"/>
  <c r="BN165"/>
  <c r="BN163"/>
  <c r="BN162"/>
  <c r="BN161"/>
  <c r="BN160"/>
  <c r="BN159"/>
  <c r="BN158"/>
  <c r="BN157"/>
  <c r="BN156"/>
  <c r="BN155"/>
  <c r="BN154"/>
  <c r="BN153"/>
  <c r="CT156" s="1"/>
  <c r="BN152"/>
  <c r="BN151"/>
  <c r="BN150"/>
  <c r="BN148"/>
  <c r="BN147" s="1"/>
  <c r="BN146"/>
  <c r="BN145"/>
  <c r="BN144"/>
  <c r="CT144" s="1"/>
  <c r="BN143"/>
  <c r="BN142"/>
  <c r="BN141"/>
  <c r="BN140"/>
  <c r="BN139"/>
  <c r="BN138"/>
  <c r="BN137"/>
  <c r="BN136"/>
  <c r="BN135"/>
  <c r="BN134"/>
  <c r="BN132"/>
  <c r="BN131"/>
  <c r="BN130"/>
  <c r="BN129"/>
  <c r="BN128"/>
  <c r="BN127"/>
  <c r="BN126"/>
  <c r="BN125"/>
  <c r="BN124"/>
  <c r="BN123"/>
  <c r="BN122"/>
  <c r="BN121"/>
  <c r="BN120"/>
  <c r="BN119"/>
  <c r="BN118"/>
  <c r="BN117"/>
  <c r="BN116"/>
  <c r="BN115"/>
  <c r="BN114"/>
  <c r="BN113"/>
  <c r="BN112"/>
  <c r="BN75"/>
  <c r="BN76" s="1"/>
  <c r="BN65"/>
  <c r="BN66" s="1"/>
  <c r="BN30"/>
  <c r="BN31" s="1"/>
  <c r="BN164" l="1"/>
  <c r="CT174"/>
  <c r="CT138"/>
  <c r="BN167"/>
  <c r="CT137" i="35"/>
  <c r="BN148"/>
  <c r="CT161"/>
  <c r="BN132"/>
  <c r="CT173"/>
  <c r="CT143"/>
  <c r="CT155"/>
  <c r="BN111" i="34"/>
  <c r="BN149"/>
  <c r="CT162"/>
  <c r="BN166" i="35"/>
  <c r="BN133" i="34"/>
  <c r="BN176" i="35" l="1"/>
  <c r="BN177" s="1"/>
  <c r="BN177" i="34"/>
  <c r="BN178" s="1"/>
  <c r="BN144" i="18"/>
  <c r="BN143"/>
  <c r="BN142"/>
  <c r="BN141"/>
  <c r="BN140"/>
  <c r="BN139"/>
  <c r="BN138"/>
  <c r="BN137"/>
  <c r="BN172"/>
  <c r="BN171"/>
  <c r="BN170"/>
  <c r="BN168"/>
  <c r="CT143" l="1"/>
  <c r="BN159"/>
  <c r="BN158"/>
  <c r="BN157"/>
  <c r="BN160" l="1"/>
  <c r="BN156"/>
  <c r="BN155"/>
  <c r="BN154"/>
  <c r="BN153"/>
  <c r="BN152"/>
  <c r="CT155" l="1"/>
  <c r="BN175"/>
  <c r="BN174" s="1"/>
  <c r="BN173"/>
  <c r="BN169"/>
  <c r="CT173" s="1"/>
  <c r="BN167"/>
  <c r="BN165"/>
  <c r="BN164"/>
  <c r="BN162"/>
  <c r="BN161"/>
  <c r="BN151"/>
  <c r="BN150"/>
  <c r="BN149"/>
  <c r="BN147"/>
  <c r="BN146" s="1"/>
  <c r="BN145"/>
  <c r="BN136"/>
  <c r="BN135"/>
  <c r="BN134"/>
  <c r="BN133"/>
  <c r="BN131"/>
  <c r="BN130"/>
  <c r="BN129"/>
  <c r="BN128"/>
  <c r="BN127"/>
  <c r="BN126"/>
  <c r="BN125"/>
  <c r="BN124"/>
  <c r="BN123"/>
  <c r="BN122"/>
  <c r="BN121"/>
  <c r="BN120"/>
  <c r="BN119"/>
  <c r="BN118"/>
  <c r="BN117"/>
  <c r="BN116"/>
  <c r="BN115"/>
  <c r="BN114"/>
  <c r="BN113"/>
  <c r="BN112"/>
  <c r="BN111"/>
  <c r="BN75"/>
  <c r="BN76" s="1"/>
  <c r="BN65"/>
  <c r="BN66" s="1"/>
  <c r="BN30"/>
  <c r="BN31" s="1"/>
  <c r="BP70" i="33"/>
  <c r="BP69"/>
  <c r="BP68"/>
  <c r="BP56"/>
  <c r="BP55"/>
  <c r="BP54"/>
  <c r="BP53"/>
  <c r="BP52"/>
  <c r="BP51"/>
  <c r="CM50"/>
  <c r="BJ39"/>
  <c r="BJ40" s="1"/>
  <c r="BJ41" s="1"/>
  <c r="BP28"/>
  <c r="BP26"/>
  <c r="BP29" s="1"/>
  <c r="BP30" s="1"/>
  <c r="BP25"/>
  <c r="BP70" i="32"/>
  <c r="BP69"/>
  <c r="BP68"/>
  <c r="BP56"/>
  <c r="BP55"/>
  <c r="BP54"/>
  <c r="BP53"/>
  <c r="BP52"/>
  <c r="BP51"/>
  <c r="CM50"/>
  <c r="BJ39"/>
  <c r="BJ40" s="1"/>
  <c r="BJ41" s="1"/>
  <c r="BP28"/>
  <c r="BP26"/>
  <c r="BP29" s="1"/>
  <c r="BP30" s="1"/>
  <c r="BP25"/>
  <c r="BP70" i="17"/>
  <c r="BP69"/>
  <c r="BP68"/>
  <c r="BP56"/>
  <c r="BP55"/>
  <c r="BP54"/>
  <c r="BP53"/>
  <c r="BP52"/>
  <c r="BP51"/>
  <c r="BP29"/>
  <c r="BP25"/>
  <c r="BJ27" i="27"/>
  <c r="CI25"/>
  <c r="BJ25"/>
  <c r="BJ27" i="26"/>
  <c r="BJ25"/>
  <c r="BN11" i="27"/>
  <c r="BN12" s="1"/>
  <c r="BN13" s="1"/>
  <c r="BN11" i="26"/>
  <c r="BN12" s="1"/>
  <c r="BN13" s="1"/>
  <c r="BJ25" i="16"/>
  <c r="BN13"/>
  <c r="BN11"/>
  <c r="CT137" i="18" l="1"/>
  <c r="BN163"/>
  <c r="BN166"/>
  <c r="BN132"/>
  <c r="CT161"/>
  <c r="BN148"/>
  <c r="BN110"/>
  <c r="BN176" s="1"/>
  <c r="BP71" i="33"/>
  <c r="BP72" s="1"/>
  <c r="CM72" s="1"/>
  <c r="BP57"/>
  <c r="BP58" s="1"/>
  <c r="CM58" s="1"/>
  <c r="CM30"/>
  <c r="BP71" i="32"/>
  <c r="BP72" s="1"/>
  <c r="CM72" s="1"/>
  <c r="BP57"/>
  <c r="BP58" s="1"/>
  <c r="CM58" s="1"/>
  <c r="CM30"/>
  <c r="BN177" i="18" l="1"/>
  <c r="M19" i="22" l="1"/>
  <c r="N19"/>
  <c r="L19"/>
  <c r="M10"/>
  <c r="N10"/>
  <c r="L10"/>
  <c r="I75" i="21"/>
  <c r="J75"/>
  <c r="H75"/>
  <c r="I62" l="1"/>
  <c r="J62"/>
  <c r="J46" s="1"/>
  <c r="H62"/>
  <c r="H46" s="1"/>
  <c r="I46"/>
  <c r="I40"/>
  <c r="J40"/>
  <c r="H40"/>
  <c r="DF26" i="37"/>
  <c r="DF25"/>
  <c r="DF24"/>
  <c r="DF23"/>
  <c r="I37" i="21" l="1"/>
  <c r="H37"/>
  <c r="J37"/>
  <c r="DY27" i="37"/>
  <c r="N29" i="22" l="1"/>
  <c r="M29"/>
  <c r="L29"/>
  <c r="N16"/>
  <c r="M16"/>
  <c r="L16"/>
  <c r="J111" i="21"/>
  <c r="J107" s="1"/>
  <c r="I111"/>
  <c r="I107" s="1"/>
  <c r="H111"/>
  <c r="H107" s="1"/>
  <c r="J92"/>
  <c r="I92"/>
  <c r="H92"/>
  <c r="J85"/>
  <c r="J84" s="1"/>
  <c r="I85"/>
  <c r="I84" s="1"/>
  <c r="H85"/>
  <c r="H84" s="1"/>
  <c r="J70"/>
  <c r="J69" s="1"/>
  <c r="I70"/>
  <c r="I69" s="1"/>
  <c r="H70"/>
  <c r="H69" s="1"/>
  <c r="N15" i="22" l="1"/>
  <c r="N7" s="1"/>
  <c r="L34"/>
  <c r="M34"/>
  <c r="N34"/>
  <c r="L15"/>
  <c r="L7" s="1"/>
  <c r="M15"/>
  <c r="M7" s="1"/>
  <c r="I68" i="21"/>
  <c r="M68" s="1"/>
  <c r="H68"/>
  <c r="L68" s="1"/>
  <c r="J68"/>
  <c r="N68" s="1"/>
  <c r="BW24" i="19"/>
  <c r="BW24" i="36"/>
  <c r="P34" i="22" l="1"/>
  <c r="P7"/>
  <c r="Q34"/>
  <c r="Q7"/>
  <c r="R34"/>
  <c r="R7"/>
  <c r="BE34" i="25"/>
  <c r="BE34" i="23"/>
  <c r="BE34" i="15"/>
  <c r="BE41" i="25" l="1"/>
  <c r="BQ34"/>
  <c r="BE52" i="15"/>
  <c r="BQ34"/>
  <c r="BE41" i="23"/>
  <c r="BQ34"/>
  <c r="BE46"/>
  <c r="BE46" i="25"/>
  <c r="BE41" i="15"/>
  <c r="BE52" i="23"/>
  <c r="BE52" i="25"/>
  <c r="BE46" i="15"/>
  <c r="U27" i="37"/>
  <c r="U28" s="1"/>
  <c r="DY26"/>
  <c r="AG26"/>
  <c r="DY25"/>
  <c r="AG25"/>
  <c r="DY24"/>
  <c r="AG24"/>
  <c r="DY23"/>
  <c r="AG23"/>
  <c r="U27" i="36"/>
  <c r="U28" s="1"/>
  <c r="DF26"/>
  <c r="DY26" s="1"/>
  <c r="AG26"/>
  <c r="DF25"/>
  <c r="DY25" s="1"/>
  <c r="AG25"/>
  <c r="DF24"/>
  <c r="DY24" s="1"/>
  <c r="AG24"/>
  <c r="DF23"/>
  <c r="DY23" s="1"/>
  <c r="AG23"/>
  <c r="DF27" l="1"/>
  <c r="DY29" s="1"/>
  <c r="DF27" i="37"/>
  <c r="DY28" s="1"/>
  <c r="DY27" i="36" l="1"/>
  <c r="DY30" s="1"/>
  <c r="BJ39" i="17"/>
  <c r="BJ40" s="1"/>
  <c r="BP71" l="1"/>
  <c r="BP57"/>
  <c r="BP72" l="1"/>
  <c r="CM72" s="1"/>
  <c r="BP58"/>
  <c r="CM58" s="1"/>
  <c r="CI25" i="16"/>
  <c r="BJ29" i="27" l="1"/>
  <c r="BJ30" s="1"/>
  <c r="BJ41" i="17"/>
  <c r="CM50"/>
  <c r="BJ27" i="16"/>
  <c r="BQ52" i="25"/>
  <c r="BQ46"/>
  <c r="BQ41"/>
  <c r="BQ36"/>
  <c r="BQ33"/>
  <c r="BP19"/>
  <c r="BP21" s="1"/>
  <c r="BP22" s="1"/>
  <c r="DF25" i="19"/>
  <c r="DY25" s="1"/>
  <c r="DF23"/>
  <c r="DY23" s="1"/>
  <c r="BJ29" i="26" l="1"/>
  <c r="BJ30" s="1"/>
  <c r="BQ39" i="25"/>
  <c r="BQ54" s="1"/>
  <c r="CH54" l="1"/>
  <c r="BQ55"/>
  <c r="BQ52" i="23"/>
  <c r="BQ46"/>
  <c r="BQ41"/>
  <c r="BQ36"/>
  <c r="BP19"/>
  <c r="BP21" s="1"/>
  <c r="BP22" s="1"/>
  <c r="DF24" i="19"/>
  <c r="DY24" s="1"/>
  <c r="AG24"/>
  <c r="BQ39" i="23" l="1"/>
  <c r="DF26" i="19"/>
  <c r="DY26" s="1"/>
  <c r="U27" l="1"/>
  <c r="U28" s="1"/>
  <c r="AG26"/>
  <c r="AG25"/>
  <c r="AG23"/>
  <c r="BP28" i="17"/>
  <c r="BP26"/>
  <c r="BJ29" i="16"/>
  <c r="BJ30" s="1"/>
  <c r="BN12"/>
  <c r="BQ52" i="15"/>
  <c r="BQ46"/>
  <c r="BQ41"/>
  <c r="BQ36"/>
  <c r="BP19"/>
  <c r="BP21" s="1"/>
  <c r="BP22" s="1"/>
  <c r="BP30" i="17" l="1"/>
  <c r="CM30"/>
  <c r="BQ33" i="23"/>
  <c r="BQ54" s="1"/>
  <c r="BQ55" s="1"/>
  <c r="BQ39" i="15"/>
  <c r="DF27" i="19"/>
  <c r="CH54" i="23" l="1"/>
  <c r="DY29" i="19"/>
  <c r="BQ33" i="15"/>
  <c r="DY27" i="19"/>
  <c r="DY30" s="1"/>
  <c r="BQ54" i="15" l="1"/>
  <c r="CH54" s="1"/>
  <c r="BQ55" l="1"/>
</calcChain>
</file>

<file path=xl/comments1.xml><?xml version="1.0" encoding="utf-8"?>
<comments xmlns="http://schemas.openxmlformats.org/spreadsheetml/2006/main">
  <authors>
    <author>Автор</author>
  </authors>
  <commentList>
    <comment ref="A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1.4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1.5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1.8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1.10</t>
        </r>
      </text>
    </comment>
    <comment ref="A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1.11</t>
        </r>
      </text>
    </comment>
    <comment ref="A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  <comment ref="A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</commentList>
</comments>
</file>

<file path=xl/sharedStrings.xml><?xml version="1.0" encoding="utf-8"?>
<sst xmlns="http://schemas.openxmlformats.org/spreadsheetml/2006/main" count="2173" uniqueCount="567">
  <si>
    <t>Наименование показателя</t>
  </si>
  <si>
    <t>Код строки</t>
  </si>
  <si>
    <t>Код по бюджетной классификации Российской Федерации</t>
  </si>
  <si>
    <t>прочие выплаты персоналу, в том числе компенсационного характера</t>
  </si>
  <si>
    <t>социальное обеспечение детей-сирот и детей, оставшихся без попечения родителей</t>
  </si>
  <si>
    <t>выплата стипендий, осуществление  иных расходов на социальную поддержку обучающихся за счет средств стипендиального фонда</t>
  </si>
  <si>
    <t>взносы в международные организации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</si>
  <si>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</si>
  <si>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</si>
  <si>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х</t>
  </si>
  <si>
    <t>0001</t>
  </si>
  <si>
    <t>Прочие выплаты, всего</t>
  </si>
  <si>
    <t>0002</t>
  </si>
  <si>
    <t>из них:
уплата штрафов (в том числе административных), пеней</t>
  </si>
  <si>
    <t xml:space="preserve">в том числе:
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</si>
  <si>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</si>
  <si>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из них:
налог на имущество организаций и земельный налог</t>
  </si>
  <si>
    <t>за пределами 
 планового периода</t>
  </si>
  <si>
    <t>Коды</t>
  </si>
  <si>
    <t>Дата</t>
  </si>
  <si>
    <t>ИНН</t>
  </si>
  <si>
    <t>КПП</t>
  </si>
  <si>
    <t>Единица измерения: руб</t>
  </si>
  <si>
    <t>по ОКЕИ</t>
  </si>
  <si>
    <t>глава по БК</t>
  </si>
  <si>
    <t xml:space="preserve">Сумма </t>
  </si>
  <si>
    <t>Аналитический код</t>
  </si>
  <si>
    <t>(наименование органа - учредителя (учреждения)</t>
  </si>
  <si>
    <t>из них:
увеличение остатков денежных средств за счет возврата дебиторской задолженности прошлых лет</t>
  </si>
  <si>
    <t>социальные и иные выплаты населению, всего</t>
  </si>
  <si>
    <t>уплата налогов, сборов и иных платежей, всего</t>
  </si>
  <si>
    <t>доходы от операций с активами, всего</t>
  </si>
  <si>
    <t>Прочие поступления, всего</t>
  </si>
  <si>
    <t>в том числе:
на выплаты персоналу всего:</t>
  </si>
  <si>
    <t>иные выплаты, за исключением фонда оплаты труда учреждения, для выполнения отдельных полномочий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</si>
  <si>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</si>
  <si>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прочие выплаты (кроме выплат на закупку товаров, работ, услуг)</t>
  </si>
  <si>
    <t>в том числе:
социальные выплаты гражданам, кроме публичных нормативных социальных выплат</t>
  </si>
  <si>
    <t>в том числе:
оплата труда</t>
  </si>
  <si>
    <t>Утверждаю</t>
  </si>
  <si>
    <t xml:space="preserve"> Выплаты, уменьшающие доход, всего****</t>
  </si>
  <si>
    <t>в том числе:
налог на прибыль****</t>
  </si>
  <si>
    <t>налог на добавленную стоимость****</t>
  </si>
  <si>
    <t>прочие налоги, уменьшающие доход****</t>
  </si>
  <si>
    <t>в том числе:
субсидии на финансовое обеспечение выполнения государственного (муниципального) 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</si>
  <si>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 задания за счет средств бюджета Федерального фонда обязательного медицинского страхования</t>
  </si>
  <si>
    <t>строительство (реконструкция) объектов недвижимого имущества государственными (муниципальными) учреждениями</t>
  </si>
  <si>
    <t>(наименование должности)</t>
  </si>
  <si>
    <t>Раздел 2. Сведения по выплатам  на закупки товаров,работ,услуг</t>
  </si>
  <si>
    <t>№ 
п/п</t>
  </si>
  <si>
    <t>Коды 
строк</t>
  </si>
  <si>
    <t>Год начала закупки</t>
  </si>
  <si>
    <t>за пределами  планового периода</t>
  </si>
  <si>
    <t>4</t>
  </si>
  <si>
    <t>5</t>
  </si>
  <si>
    <t>6</t>
  </si>
  <si>
    <t>7</t>
  </si>
  <si>
    <t>8</t>
  </si>
  <si>
    <t>Выплаты на закупку товаров, работ, услуг, всего</t>
  </si>
  <si>
    <t>1.1</t>
  </si>
  <si>
    <t>26100</t>
  </si>
  <si>
    <t>1.2.</t>
  </si>
  <si>
    <t>26200</t>
  </si>
  <si>
    <t>1.3.</t>
  </si>
  <si>
    <t>26300</t>
  </si>
  <si>
    <t xml:space="preserve">в том числе:
в соответствии с Федеральным законом № 44-ФЗ </t>
  </si>
  <si>
    <t>в соответствии с Федеральным законом  № 223-ФЗ **</t>
  </si>
  <si>
    <t>за счет субсидии, предоставляемых в соответствии с абзацем вторым пункта 1 статьи 78.1 Бюджетного кодекса Российской Федерации</t>
  </si>
  <si>
    <t>за счет средств обязательного медицинского страхования</t>
  </si>
  <si>
    <t>за счет прочих источников финансового обеспечения</t>
  </si>
  <si>
    <t>в соответствии с Федеральным законом  №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</si>
  <si>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</si>
  <si>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 № 44-ФЗ  по соответствующему году закупки</t>
  </si>
  <si>
    <t>26400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</si>
  <si>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</si>
  <si>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   по соответствующему году закупки</t>
  </si>
  <si>
    <t>26500</t>
  </si>
  <si>
    <t>Руководитель учреждения</t>
  </si>
  <si>
    <t>Сумма, руб.</t>
  </si>
  <si>
    <t>в том числе:</t>
  </si>
  <si>
    <t>услуги связи</t>
  </si>
  <si>
    <t>244</t>
  </si>
  <si>
    <t>Приложение № 2</t>
  </si>
  <si>
    <t>Расчеты (обоснования) к плану финансово-хозяйственной деятельности муниципального учреждения</t>
  </si>
  <si>
    <t xml:space="preserve">Код видов расходов </t>
  </si>
  <si>
    <t>111, 112, 119</t>
  </si>
  <si>
    <t>Источник финансового обеспечения</t>
  </si>
  <si>
    <t>субсидии на финансовое обеспечение выполнения мун. задания</t>
  </si>
  <si>
    <t>1.1. Расчеты (обоснования) расходов на оплату труда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</si>
  <si>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</si>
  <si>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</si>
  <si>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</si>
  <si>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</si>
  <si>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</si>
  <si>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</si>
  <si>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</si>
  <si>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</si>
  <si>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</si>
  <si>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</si>
  <si>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</si>
  <si>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</si>
  <si>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</si>
  <si>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</si>
  <si>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</si>
  <si>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</si>
  <si>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</si>
  <si>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</si>
  <si>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</si>
  <si>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%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</si>
  <si>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</si>
  <si>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</si>
  <si>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</si>
  <si>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</si>
  <si>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</si>
  <si>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</si>
  <si>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</si>
  <si>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9×12м.)</t>
  </si>
  <si>
    <t>Административно-управленческий персонал</t>
  </si>
  <si>
    <t>Обслуживающий персонал</t>
  </si>
  <si>
    <t>Итого:</t>
  </si>
  <si>
    <t>Учтено</t>
  </si>
  <si>
    <t>Наименование расходов</t>
  </si>
  <si>
    <t>Средний размер</t>
  </si>
  <si>
    <t>Количество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</si>
  <si>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</si>
  <si>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</si>
  <si>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</si>
  <si>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</si>
  <si>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</si>
  <si>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</si>
  <si>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</si>
  <si>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</si>
  <si>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</si>
  <si>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</si>
  <si>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</si>
  <si>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</si>
  <si>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</si>
  <si>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</si>
  <si>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</si>
  <si>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</si>
  <si>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</si>
  <si>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</si>
  <si>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</si>
  <si>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</si>
  <si>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</si>
  <si>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</si>
  <si>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</si>
  <si>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</si>
  <si>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</si>
  <si>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</si>
  <si>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</si>
  <si>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</si>
  <si>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</si>
  <si>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</si>
  <si>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</si>
  <si>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</si>
  <si>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</si>
  <si>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</si>
  <si>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</si>
  <si>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</si>
  <si>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</si>
  <si>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</si>
  <si>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</si>
  <si>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</si>
  <si>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</si>
  <si>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</si>
  <si>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</si>
  <si>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</si>
  <si>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</si>
  <si>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</si>
  <si>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</si>
  <si>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</si>
  <si>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Код видов расходов</t>
  </si>
  <si>
    <t>Размер одной</t>
  </si>
  <si>
    <t>Общая сумма</t>
  </si>
  <si>
    <t>выплаты, руб.</t>
  </si>
  <si>
    <t>выплат, руб.</t>
  </si>
  <si>
    <t>(гр. 3×гр. 4)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</si>
  <si>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</si>
  <si>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</si>
  <si>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</si>
  <si>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</si>
  <si>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</si>
  <si>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</si>
  <si>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</si>
  <si>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</si>
  <si>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</si>
  <si>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 xml:space="preserve">Земельный налог (налоговый кодекс РФ гл. 31). </t>
  </si>
  <si>
    <t>Плата за негативное воздействие на окружающую среду (письмо Росприроднадзора от 27.03.2017 года № АА-06-02-36/61).</t>
  </si>
  <si>
    <t>5. Расчет (обоснование) прочих расходов</t>
  </si>
  <si>
    <t>Стоимость</t>
  </si>
  <si>
    <t>номеров</t>
  </si>
  <si>
    <t>платежей</t>
  </si>
  <si>
    <t>за единицу,</t>
  </si>
  <si>
    <t>в год</t>
  </si>
  <si>
    <t>услуги интернет</t>
  </si>
  <si>
    <t>услуги связи по передаче извещений о пожаре</t>
  </si>
  <si>
    <t>Цена услуги</t>
  </si>
  <si>
    <t>услуг</t>
  </si>
  <si>
    <t>перевозки,</t>
  </si>
  <si>
    <t>перевозки</t>
  </si>
  <si>
    <t>Тариф</t>
  </si>
  <si>
    <t>Индексация,</t>
  </si>
  <si>
    <t>потребления</t>
  </si>
  <si>
    <t>(с учетом</t>
  </si>
  <si>
    <t>(гр. 4×гр. 5×гр. 6)</t>
  </si>
  <si>
    <t>ресурсов</t>
  </si>
  <si>
    <t>НДС), руб.</t>
  </si>
  <si>
    <t>Ставка</t>
  </si>
  <si>
    <t>арендной</t>
  </si>
  <si>
    <t>с учетом НДС,</t>
  </si>
  <si>
    <t>платы</t>
  </si>
  <si>
    <t>Объект</t>
  </si>
  <si>
    <t>работ</t>
  </si>
  <si>
    <t>работ (услуг),</t>
  </si>
  <si>
    <t>(услуг)</t>
  </si>
  <si>
    <t>Дератизация, дезинсекция</t>
  </si>
  <si>
    <t>здание</t>
  </si>
  <si>
    <t>Техническое обслуживание АПС и СОУЭ</t>
  </si>
  <si>
    <t>ТО узла учета ТЭ</t>
  </si>
  <si>
    <t>оборудование</t>
  </si>
  <si>
    <t>договоров</t>
  </si>
  <si>
    <t>услуги, руб.</t>
  </si>
  <si>
    <t>Обслуживание КЭВП</t>
  </si>
  <si>
    <t>Средняя</t>
  </si>
  <si>
    <t>стоимость,</t>
  </si>
  <si>
    <t>(гр. 2×гр. 3)</t>
  </si>
  <si>
    <t>Медикаменты для пополения аптечки первой помощи</t>
  </si>
  <si>
    <t>(на 2020г и плановый период 2021 и 2022 годов)</t>
  </si>
  <si>
    <t>1000</t>
  </si>
  <si>
    <t>в том числе:
от реализации нефинансовых активов (материальные запасы)</t>
  </si>
  <si>
    <t>в том числе: на выплаты по оплате труда</t>
  </si>
  <si>
    <t>на иные выплаты работникам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</si>
  <si>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</si>
  <si>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в том числе: на оплату труда стажеров</t>
  </si>
  <si>
    <t>на иные выплаты гражданским лицам (денежное содержание)</t>
  </si>
  <si>
    <t>уплата  штрафов (в том числе административных) пеней, иных платежей</t>
  </si>
  <si>
    <t>коммунальные услуги</t>
  </si>
  <si>
    <t>прочие работы,услуги</t>
  </si>
  <si>
    <t>из них:
возврат в бюджет средств субсидии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</si>
  <si>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2013г №44-ФЗ"О контрактной системе в сфере закупок товаров и услуг для обеспечения государственных и муниципальных нужд" (Собрание законодательства Российской Федерации, 2013, №14 ст.1652; 2018, №32, ст.5104) (далее- Федеральный закон №44-ФЗ) и Федерального закона от 18 июля 2011 г №223-ФЗ"О закупках товаров, работ, услуг отдельными видами юридических лиц (Собрание законодательства Российской Федерации, 2011, №30,ст.4571; 2018, №32 ст.5135) (далее - Федеральный закон №223-ФЗ) </t>
  </si>
  <si>
    <t>по контрактам (договорам),планируемым к заключению в соответствующем финансовом году без применения норм Федерального закона №44-ФЗ и Федерального закона №223-ФЗ</t>
  </si>
  <si>
    <t>по контрактам (договорам), заключенным до начала текущего финансового года с учетом требований Федерального закона №44-ФЗ и Федерального закона №223-ФЗ</t>
  </si>
  <si>
    <t>1.4</t>
  </si>
  <si>
    <t>по контрактам (договорам), планируемым к заключению в соотвествующем финансовом году с учетом требований Федерального закона №44-ФЗ и Федеральногозакона №223-ФЗ</t>
  </si>
  <si>
    <t>1.4.1</t>
  </si>
  <si>
    <t>в том числе:                                                                                                                          за счет субсидий, предоставляемых на финансовое обеспечение выполнение государственного (муниципального) задания</t>
  </si>
  <si>
    <t>26410</t>
  </si>
  <si>
    <t>1.4.1.1</t>
  </si>
  <si>
    <t>26411</t>
  </si>
  <si>
    <t>26412</t>
  </si>
  <si>
    <t>1.4.2</t>
  </si>
  <si>
    <t>26420</t>
  </si>
  <si>
    <t>1.4.2.1</t>
  </si>
  <si>
    <t>26421</t>
  </si>
  <si>
    <t>1.4.2.2</t>
  </si>
  <si>
    <t>26422</t>
  </si>
  <si>
    <t>1.4.3</t>
  </si>
  <si>
    <t>за счет субсидий, предоставленных из соответствующего бюджета бюджетной системы Российской Федерации  на осуществление капитальных вложений</t>
  </si>
  <si>
    <t>26430</t>
  </si>
  <si>
    <t>1.4.4</t>
  </si>
  <si>
    <t>26440</t>
  </si>
  <si>
    <t>1.4.4.1</t>
  </si>
  <si>
    <t>26441</t>
  </si>
  <si>
    <t>1.4.4.2</t>
  </si>
  <si>
    <t>26442</t>
  </si>
  <si>
    <t>1.4.5</t>
  </si>
  <si>
    <t>26450</t>
  </si>
  <si>
    <t>1.4.5.1</t>
  </si>
  <si>
    <t>26451</t>
  </si>
  <si>
    <t>1.4.5.2</t>
  </si>
  <si>
    <t>26452</t>
  </si>
  <si>
    <t>26510</t>
  </si>
  <si>
    <t>26600</t>
  </si>
  <si>
    <t>в том числе по году начала закупки:</t>
  </si>
  <si>
    <t>26610</t>
  </si>
  <si>
    <t>МБОУ Можгинского района"Русско-Пычасская средняя общеобразовательная школа"</t>
  </si>
  <si>
    <t xml:space="preserve">Транспортный налог налоговый кодекс РФ  Гл.28. </t>
  </si>
  <si>
    <t>ТО АТС</t>
  </si>
  <si>
    <t>транспорт</t>
  </si>
  <si>
    <t>Ремонт АТС</t>
  </si>
  <si>
    <t>Утилизация ламп</t>
  </si>
  <si>
    <t>СБИС ЭЦП</t>
  </si>
  <si>
    <t>ОСАГО</t>
  </si>
  <si>
    <t>6.8. Расчет (обоснование) расходов на приобретение основных средств,</t>
  </si>
  <si>
    <t>Подвоз учащихся</t>
  </si>
  <si>
    <t>увеличение стоимости прочих оборотных запасов</t>
  </si>
  <si>
    <t xml:space="preserve">      (подпись)                      (расшифровка подписи)</t>
  </si>
  <si>
    <t>работы услуги по содержанию имущества</t>
  </si>
  <si>
    <t xml:space="preserve">увеличение стоимости лекарственных препаратов и материалов </t>
  </si>
  <si>
    <t>Директор</t>
  </si>
  <si>
    <t>Госпошлина (переоформление устава).</t>
  </si>
  <si>
    <t xml:space="preserve">6.1. Расчет (обоснование) расходов на оплату услуг связи                                                       </t>
  </si>
  <si>
    <t xml:space="preserve">6.2. Расчет (обоснование) расходов на оплату транспортных услуг                                        </t>
  </si>
  <si>
    <t xml:space="preserve">6.7. Расчет (обоснование) расходов на оплату страхование имущества </t>
  </si>
  <si>
    <t>О ежемесечных компен.выплатах лицам,наход.в отпуске по уходу за ребенком до достиж.им возраста 3-х лет,и другим категориям гражд.Указ ПрезидентаРФ от 30.05.1994 №1110,Постановление Правительства РФ от 03.11.1994 № 1206.</t>
  </si>
  <si>
    <t>6.3. Расчет (обоснование) расходов на оплату коммунальных услуг</t>
  </si>
  <si>
    <t>6.4. Расчет (обоснование) расходов на оплату коммунальных услуг</t>
  </si>
  <si>
    <t>247</t>
  </si>
  <si>
    <t xml:space="preserve">6.5. Расчет (обоснование) расходов на оплату аренды имущества                                          </t>
  </si>
  <si>
    <t xml:space="preserve">Электрическая энергия </t>
  </si>
  <si>
    <t xml:space="preserve">Водоотведение 1 полугодие </t>
  </si>
  <si>
    <t xml:space="preserve">Водоотведение 2 полугодие </t>
  </si>
  <si>
    <t>ТО тахографа</t>
  </si>
  <si>
    <t>безвозмездные денежные поступления, всего</t>
  </si>
  <si>
    <t>из них:                                                                                                                услуги связи</t>
  </si>
  <si>
    <t>увеличение стоимости основных средств</t>
  </si>
  <si>
    <t xml:space="preserve">Раздел 1.  Поступления  и выплаты </t>
  </si>
  <si>
    <t>Доходы, всего:</t>
  </si>
  <si>
    <t>в том числе:
доходы от собственности, всего</t>
  </si>
  <si>
    <t>доходы от оказания услуг, работ, компенсации затрат учреждений, всего</t>
  </si>
  <si>
    <t>доходы от штрафов, пеней, иных сумм принудительного изъятия, всего</t>
  </si>
  <si>
    <t>прочие доходы, всего</t>
  </si>
  <si>
    <t xml:space="preserve"> Расходы, всего:</t>
  </si>
  <si>
    <t> 1817005343</t>
  </si>
  <si>
    <t>Вид документа</t>
  </si>
  <si>
    <t>(первичный - "0", уточненный - "1", "2", "3", "…") &lt;2&gt;</t>
  </si>
  <si>
    <t>Остаток средств на начало текущего финансового года</t>
  </si>
  <si>
    <t>Остаток средств на конец текущего финансового года</t>
  </si>
  <si>
    <t>от иной, приносящей доход, деятельности</t>
  </si>
  <si>
    <t xml:space="preserve">субсидии на осуществление капитальных вложений
</t>
  </si>
  <si>
    <t>социальные пособия и компенсации персоналу в денежной форме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</si>
  <si>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</si>
  <si>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денежное довольствие военнослужащих и сотрудников, имеющих специальные звания</t>
  </si>
  <si>
    <t>расходы на 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</si>
  <si>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</si>
  <si>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из них:
пособия, компенсации и иные социальные выплаты гражданам, кроме публичных нормативных обязательств</t>
  </si>
  <si>
    <t>иные выплаты населению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</si>
  <si>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</si>
  <si>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</si>
  <si>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предоставлянмые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</si>
  <si>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</si>
  <si>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</si>
  <si>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расходы на закупку товаров, работ, услуг, всего</t>
  </si>
  <si>
    <t>в том числе:
выплаты на закупку научно-исследовательских, опытно-конструкторских и технологических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</si>
  <si>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</si>
  <si>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</si>
  <si>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</si>
  <si>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закупку товаров, работ, услуг в целях создания, развития, эксплуатации государственных информационных систем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</si>
  <si>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</si>
  <si>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</si>
  <si>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                                                                                                               приобретение объектов недвижимого имущества государственными (муниципальными) учреждениями</t>
  </si>
  <si>
    <t>____________________________________________________</t>
  </si>
  <si>
    <t xml:space="preserve">* В случае утверждения закона (решения) о бюджете на текущий финансовый год и плановый период </t>
  </si>
  <si>
    <t>** Указывается дата подписания Плана, в случае утверждения Плана руководителем учредения - дата утверждения Плана</t>
  </si>
  <si>
    <t>*** Показатель формируется в случае принятия учреждением решения об утверждении Плана обособленного подразделению</t>
  </si>
  <si>
    <t>**** Показатель отражается со знаком "минус"</t>
  </si>
  <si>
    <t>***** Показатель бюджетными учреждениями не  формируется</t>
  </si>
  <si>
    <t>Уникальный код</t>
  </si>
  <si>
    <t>на 2022 г.
(текущий  финансовый год)</t>
  </si>
  <si>
    <t>на 2023 г.
(первый год планового периода)</t>
  </si>
  <si>
    <t>на 2024 г.
(второй год планового периода)</t>
  </si>
  <si>
    <t>4.1</t>
  </si>
  <si>
    <t>4.2</t>
  </si>
  <si>
    <t>1.3.1</t>
  </si>
  <si>
    <t>26310</t>
  </si>
  <si>
    <t xml:space="preserve">         из них:</t>
  </si>
  <si>
    <t>26310.1</t>
  </si>
  <si>
    <t>из них:</t>
  </si>
  <si>
    <t>26310.2</t>
  </si>
  <si>
    <t>1.3.2</t>
  </si>
  <si>
    <t>в соответствии с Федеральным законом № 223-ФЗ</t>
  </si>
  <si>
    <t>26320</t>
  </si>
  <si>
    <t>1.4.1.2.</t>
  </si>
  <si>
    <t>26421.1</t>
  </si>
  <si>
    <t>26430.1</t>
  </si>
  <si>
    <t>26430.2</t>
  </si>
  <si>
    <t>26451.1</t>
  </si>
  <si>
    <t>26451.2</t>
  </si>
  <si>
    <t xml:space="preserve">в том числе по году начала закупки:                                                                                              </t>
  </si>
  <si>
    <t>Основной персонал</t>
  </si>
  <si>
    <t>Вспомогательный персонал</t>
  </si>
  <si>
    <t>субсидии на иные цели</t>
  </si>
  <si>
    <t>по Сводному реестру</t>
  </si>
  <si>
    <t>в том числе: целевые субсидии</t>
  </si>
  <si>
    <t>Субсидия на предоставление мер социальной поддержки по освобождению родителей (законных предстаывителей),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образования(5.404)</t>
  </si>
  <si>
    <t>Субсидия на обеспечение присмотра и ухода за детьми-инвалидами, детьми-сиротами и детьми, оставшимися без попечения родителей, а также за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(5.405)</t>
  </si>
  <si>
    <t>5.404</t>
  </si>
  <si>
    <t>5.405</t>
  </si>
  <si>
    <t>5.313</t>
  </si>
  <si>
    <t>Субсидия на обеспечение присмотра и ухода за детьми-инвалидами, детьми-сиротами и детьми, оставшимися без попечения родителей, а также за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(5.313)</t>
  </si>
  <si>
    <t>Субсидия на обеспечение питанием детей дошкольного и школьного возраста в Удмуртской Республике(5.407)</t>
  </si>
  <si>
    <t>5.407</t>
  </si>
  <si>
    <t xml:space="preserve">  Субсидия на обеспечение учащихся общеобразовательных учреждений качественным сбалансированным питанием (5.304)</t>
  </si>
  <si>
    <t>5.304</t>
  </si>
  <si>
    <t>Субсидия на предоставление мер социальной поддержки многодетным семьям (5.402)</t>
  </si>
  <si>
    <t>5.402</t>
  </si>
  <si>
    <t xml:space="preserve">субсидия на выплату компенсации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 (5.417)
</t>
  </si>
  <si>
    <t>5.417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</si>
  <si>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(5.410)</t>
  </si>
  <si>
    <t>5.410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</si>
  <si>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(5.325)</t>
  </si>
  <si>
    <t>5.325</t>
  </si>
  <si>
    <t>страхование</t>
  </si>
  <si>
    <t>увеличение стоимости горюче-смазочных материалов</t>
  </si>
  <si>
    <t xml:space="preserve">увеличение стоимости строительных материалов </t>
  </si>
  <si>
    <t xml:space="preserve">                                                                   (должность)          (подпись)          (расшифровка подписи)</t>
  </si>
  <si>
    <r>
      <t xml:space="preserve">Исполнитель: </t>
    </r>
    <r>
      <rPr>
        <u/>
        <sz val="11"/>
        <color theme="1"/>
        <rFont val="Times New Roman"/>
        <family val="1"/>
        <charset val="204"/>
      </rPr>
      <t>ведущий экономист</t>
    </r>
    <r>
      <rPr>
        <sz val="11"/>
        <color theme="1"/>
        <rFont val="Times New Roman"/>
        <family val="1"/>
        <charset val="204"/>
      </rPr>
      <t xml:space="preserve">         </t>
    </r>
    <r>
      <rPr>
        <u/>
        <sz val="11"/>
        <color theme="1"/>
        <rFont val="Times New Roman"/>
        <family val="1"/>
        <charset val="204"/>
      </rPr>
      <t>Онищенко О.В.</t>
    </r>
    <r>
      <rPr>
        <sz val="11"/>
        <color theme="1"/>
        <rFont val="Times New Roman"/>
        <family val="1"/>
        <charset val="204"/>
      </rPr>
      <t xml:space="preserve">      </t>
    </r>
    <r>
      <rPr>
        <u/>
        <sz val="11"/>
        <color theme="1"/>
        <rFont val="Times New Roman"/>
        <family val="1"/>
        <charset val="204"/>
      </rPr>
      <t>3-16-14</t>
    </r>
  </si>
  <si>
    <t xml:space="preserve">                              (должность)       (фамилия, инициалы)  (телефон)</t>
  </si>
  <si>
    <t>┌── ─ ── ─ ── ─ ── ─ ── ─ ── ─ ── ─ ── ─ ── ─ ── ─ ── ─ ── ─ ── ─ ── ─ ── ┐</t>
  </si>
  <si>
    <t xml:space="preserve">   СОГЛАСОВАНО</t>
  </si>
  <si>
    <r>
      <t>│</t>
    </r>
    <r>
      <rPr>
        <u/>
        <sz val="11"/>
        <color theme="1"/>
        <rFont val="Times New Roman"/>
        <family val="1"/>
        <charset val="204"/>
      </rPr>
      <t xml:space="preserve">Начальник Управления образования Можгинского района                                                     </t>
    </r>
    <r>
      <rPr>
        <sz val="11"/>
        <color theme="1"/>
        <rFont val="Times New Roman"/>
        <family val="1"/>
        <charset val="204"/>
      </rPr>
      <t>│</t>
    </r>
  </si>
  <si>
    <t xml:space="preserve">      (наименование должности уполномоченного лица органа-учредителя)</t>
  </si>
  <si>
    <t>│                                                                                                                                                  │</t>
  </si>
  <si>
    <r>
      <t xml:space="preserve">  __________________           </t>
    </r>
    <r>
      <rPr>
        <u/>
        <sz val="11"/>
        <color theme="1"/>
        <rFont val="Times New Roman"/>
        <family val="1"/>
        <charset val="204"/>
      </rPr>
      <t xml:space="preserve"> Тарасова Е.Е.</t>
    </r>
  </si>
  <si>
    <t>│     (подпись)                     (расшифровка подписи)                                                                  │</t>
  </si>
  <si>
    <t>└── ─ ── ─ ── ─ ── ─ ── ─ ── ─ ── ─ ── ─ ── ─ ── ─ ── ─ ── ─ ── ─ ── ─ ── ┘</t>
  </si>
  <si>
    <t>в том числе:                                                                                                                      в соответствии с Федеральным законом №44-ФЗ</t>
  </si>
  <si>
    <t>Компенсация части  платы, взимаемой с родителей (законных представителей) за присмотр и уход за детьми в образовательных организациях, находящихся на территории УР и реализующих образовательную програму дошкольного образования, постановление Правительства от 07.04.2014 года № 124.</t>
  </si>
  <si>
    <t>321</t>
  </si>
  <si>
    <t>субсидии на финансовое обеспечение выполнения мун. задания, поступления от приносящей доход деятельности, субсидии на иные цели</t>
  </si>
  <si>
    <t>услуги телефонной связи (2.01130)</t>
  </si>
  <si>
    <t xml:space="preserve">Водоснабжение 1 полугодие </t>
  </si>
  <si>
    <t xml:space="preserve">Водоснабжение  2 полугодие </t>
  </si>
  <si>
    <t>Вывоз ТКО 1 полугодие</t>
  </si>
  <si>
    <t>Вывоз ТКО 2 полугодие</t>
  </si>
  <si>
    <t xml:space="preserve">Тепловая энергия 1 полугодие  </t>
  </si>
  <si>
    <t xml:space="preserve">Тепловая энергия 2 полугодие   </t>
  </si>
  <si>
    <t>Техническое обслуживание электроустановок</t>
  </si>
  <si>
    <t>ТО видеокамер</t>
  </si>
  <si>
    <t>ТО комплекса тех.средств охраны объекта</t>
  </si>
  <si>
    <t>Заправка картриджа</t>
  </si>
  <si>
    <t>Ремонт орг.техники</t>
  </si>
  <si>
    <t>Медицинский осмотр сотрудников</t>
  </si>
  <si>
    <t xml:space="preserve">Сертифиц.ключ ФИСФРДО </t>
  </si>
  <si>
    <t>Предрейсовый медосмотр</t>
  </si>
  <si>
    <t>Акарицидная обработка</t>
  </si>
  <si>
    <t>Услуги по организации питания (5.304)</t>
  </si>
  <si>
    <t>Услуги по организации питания (5.325)</t>
  </si>
  <si>
    <t>Услуги по организации питания (5.402)</t>
  </si>
  <si>
    <t>Услуги по организации питания (5.407)</t>
  </si>
  <si>
    <t>Услуги по организации питания (5.410)</t>
  </si>
  <si>
    <t>Услуги банка</t>
  </si>
  <si>
    <t xml:space="preserve">материальных запасов </t>
  </si>
  <si>
    <t>Материальные запасы, за счет бюджета</t>
  </si>
  <si>
    <t>крем-мыло для рук</t>
  </si>
  <si>
    <t>Бумажные полотенца</t>
  </si>
  <si>
    <t>держатели для туалетной бумаги</t>
  </si>
  <si>
    <t>держатель д\полотенца</t>
  </si>
  <si>
    <t>Моющее средство</t>
  </si>
  <si>
    <t>чистящий порошок</t>
  </si>
  <si>
    <t>мыло туалетное</t>
  </si>
  <si>
    <t>туалетная бумага</t>
  </si>
  <si>
    <t>светильник светодиодный офисный универсальный</t>
  </si>
  <si>
    <t>Средство для мытья посуды</t>
  </si>
  <si>
    <t>Мыло жидкое Италмас</t>
  </si>
  <si>
    <t>Полотенце 2 сл/16</t>
  </si>
  <si>
    <t>губка д/посуды</t>
  </si>
  <si>
    <t>Салфетка вискоза</t>
  </si>
  <si>
    <t>Электрические лампочки</t>
  </si>
  <si>
    <t>Перчатки латексные</t>
  </si>
  <si>
    <t>Белизна гель</t>
  </si>
  <si>
    <t>Мочалка мет.</t>
  </si>
  <si>
    <t>Средство дезинфецирующее 1кг, НИКА-2</t>
  </si>
  <si>
    <t>Ведро эмалированное</t>
  </si>
  <si>
    <t>ведро капроновое</t>
  </si>
  <si>
    <t>Материальные запасы, за счет предпринимательской деятельности</t>
  </si>
  <si>
    <t>Бумага А4 500л</t>
  </si>
  <si>
    <t>Ручка шариковая</t>
  </si>
  <si>
    <t>Файл</t>
  </si>
  <si>
    <t>Аптечка в сборе</t>
  </si>
  <si>
    <t>Материальные запасы на учебный процесс</t>
  </si>
  <si>
    <t>Доски классные</t>
  </si>
  <si>
    <t>Мелки для письма</t>
  </si>
  <si>
    <t>Строительные материалы (за счет средств бюджета)</t>
  </si>
  <si>
    <t>Уайт спирит</t>
  </si>
  <si>
    <t>Эмаль для бетонных полов (серая)</t>
  </si>
  <si>
    <t>Строительные материалы (за счет доходов от предпринимательской деятельности)</t>
  </si>
  <si>
    <t>Эмаль ПФ-115</t>
  </si>
  <si>
    <t>Эмаль ПФ-266</t>
  </si>
  <si>
    <t>Цемент</t>
  </si>
  <si>
    <t>ГСМ</t>
  </si>
  <si>
    <t>Организация питания</t>
  </si>
  <si>
    <t>Услуги по организации питания (род плата)</t>
  </si>
  <si>
    <t>Услуги по организации питания (5.313)</t>
  </si>
  <si>
    <t>Услуги по организации питания (5.404)</t>
  </si>
  <si>
    <t>Услуги по организации питания (5.405)</t>
  </si>
  <si>
    <t>Принтер</t>
  </si>
  <si>
    <t>Лабораторное оборудование</t>
  </si>
  <si>
    <t>Набор "Доктор"</t>
  </si>
  <si>
    <t>Кукла</t>
  </si>
  <si>
    <t>Настольные игры</t>
  </si>
  <si>
    <t>мячи резиновые</t>
  </si>
  <si>
    <t>кольцеброс</t>
  </si>
  <si>
    <t>Игра "Кухня"</t>
  </si>
  <si>
    <t>Сказки народов мира</t>
  </si>
  <si>
    <t>Скалки</t>
  </si>
  <si>
    <t>Мяч малый</t>
  </si>
  <si>
    <t>Краска ВД интерьерная</t>
  </si>
  <si>
    <t>Уайт-спирит</t>
  </si>
  <si>
    <t>Акватекс</t>
  </si>
  <si>
    <t>Растворитель</t>
  </si>
  <si>
    <t>Кисти</t>
  </si>
  <si>
    <t>Светодиодные лампы</t>
  </si>
  <si>
    <t>Бумага</t>
  </si>
  <si>
    <t>Мел школьный (100шт)</t>
  </si>
  <si>
    <t>Мел школьный цветной</t>
  </si>
  <si>
    <t>Скорошиватель пластик</t>
  </si>
  <si>
    <t>Мыло туалет</t>
  </si>
  <si>
    <t>Мыло хоз72%</t>
  </si>
  <si>
    <t>Санитарный гель1л</t>
  </si>
  <si>
    <t>Проверка/замена тахографа</t>
  </si>
  <si>
    <t xml:space="preserve">                                                  Сюгаева А.Л.</t>
  </si>
  <si>
    <t>"28" декабря 2022 г.</t>
  </si>
  <si>
    <t>План финансово-хозяйственной деятельности на 2023г.</t>
  </si>
  <si>
    <t>(на 2023г и плановый период 2024 и 2025 годов)</t>
  </si>
  <si>
    <t>28.12.2022</t>
  </si>
  <si>
    <t>от "28" декабря 2022г.</t>
  </si>
  <si>
    <t>на 2023г. текущий
финансовый год</t>
  </si>
  <si>
    <t>на 2024 г.
первый год планового периода</t>
  </si>
  <si>
    <t>на 2025 г.
второй год планового периода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</si>
  <si>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</si>
  <si>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r>
      <t xml:space="preserve">(уполномоченное лицо учреждения)            </t>
    </r>
    <r>
      <rPr>
        <u/>
        <sz val="11"/>
        <color theme="1"/>
        <rFont val="Times New Roman"/>
        <family val="1"/>
        <charset val="204"/>
      </rPr>
      <t xml:space="preserve"> </t>
    </r>
  </si>
  <si>
    <t>_____________            А.Л. Сюгаева</t>
  </si>
  <si>
    <t>│"28" декабря 2022 г.                                                                                                                 │</t>
  </si>
  <si>
    <t>1. Расчеты (обоснования) выплат персоналу на 2023 год (на текущий финансовый год)</t>
  </si>
  <si>
    <t>1. Расчеты (обоснования) выплат персоналу на 2024 год (на первый год планового периода)</t>
  </si>
  <si>
    <t>1. Расчеты (обоснования) выплат персоналу на 2025 год ( на второй год планового периода)</t>
  </si>
  <si>
    <t>1.2. Расчеты (обоснования) выплат персоналу при направлении в служебные командировки на 2023 год (на текущий финансовый год)</t>
  </si>
  <si>
    <t>1.3. Расчеты (обоснования) выплат персоналу по уходу за ребенком                                                           на 2023 год (на текущий финансовый год)</t>
  </si>
  <si>
    <t>в Федеральный фонд обязательного медицинского страхования                                                                             на 2023 год (на текущий финансовый год)</t>
  </si>
  <si>
    <t>1.2. Расчеты (обоснования) выплат персоналу при направлении в служебные командировки на 2024 год (на первый год планового периода)</t>
  </si>
  <si>
    <t>1.3. Расчеты (обоснования) выплат персоналу по уходу за ребенком                                                               на 2024 год (на первый год планового периода)</t>
  </si>
  <si>
    <t>в Федеральный фонд обязательного медицинского страхования                                                                          на 2024 год (на первый год планового периода)</t>
  </si>
  <si>
    <t>1.2. Расчеты (обоснования) выплат персоналу при направлении в служебные командировки на 2025 год ( на второй год планового периода)</t>
  </si>
  <si>
    <t>1.3. Расчеты (обоснования) выплат персоналу по уходу за ребенком                                                                       на 2025 год ( на второй год планового периода)</t>
  </si>
  <si>
    <t>в Федеральный фонд обязательного медицинского страхования                                                                                  на 2025 год ( на второй год планового периода)</t>
  </si>
  <si>
    <t>2. Расчеты (обоснования) расходов на социальные и иные выплаты населению                                                     на 2023 год (на текущий финансовый год)</t>
  </si>
  <si>
    <t>3. Расчет (обоснование) расходов на уплату налогов, сборов и иных платежей                                                            на 2023 год (на текущий финансовый год)</t>
  </si>
  <si>
    <t>4. Расчет (обоснование) расходов на безвозмездные перечисления организациям                                                             на  2023 год (на текущий финансовый год)</t>
  </si>
  <si>
    <t>(кроме расходов на закупку товаров, работ, услуг)                                                                                                                 на 2023 год (на текущий финансовый год)</t>
  </si>
  <si>
    <t>2. Расчеты (обоснования) расходов на социальные и иные выплаты населению                                                          на 2024 год (на первый год планового периода)</t>
  </si>
  <si>
    <t>3. Расчет (обоснование) расходов на уплату налогов, сборов и иных платежей                                                        на 2024 год (на первый год планового периода)</t>
  </si>
  <si>
    <t>4. Расчет (обоснование) расходов на безвозмездные перечисления организациям                                                             на 2024 год (на первый год планового периода)</t>
  </si>
  <si>
    <t>(кроме расходов на закупку товаров, работ, услуг)                                                                                                                на 2024 год (на первый год планового периода)</t>
  </si>
  <si>
    <t>2. Расчеты (обоснования) расходов на социальные и иные выплаты населению                                                    на 2025 год ( на второй год планового периода)</t>
  </si>
  <si>
    <t>3. Расчет (обоснование) расходов на уплату налогов, сборов и иных платежей                                                            на 2025 год ( на второй год планового периода)</t>
  </si>
  <si>
    <t>4. Расчет (обоснование) расходов на безвозмездные перечисления организациям                                                    на 2025 год ( на второй год планового периода)</t>
  </si>
  <si>
    <t>(кроме расходов на закупку товаров, работ, услуг)                                                                                                             на 2025 год ( на второй год планового периода)</t>
  </si>
  <si>
    <t>6. Расчет (обоснование) расходов на закупку товаров, работ, услуг                                                                            на 2023 год (на текущий финансовый год)</t>
  </si>
  <si>
    <t>6. Расчет (обоснование) расходов на закупку товаров, работ, услуг                                                                            на 2024 год (на первый год планового периода)</t>
  </si>
  <si>
    <t>6. Расчет (обоснование) расходов на закупку товаров, работ, услуг                                                                            на 2025 год ( на второй год планового периода)</t>
  </si>
  <si>
    <t>6.5. Расчет (обоснование) расходов на оплату работ, услуг по содержанию имущества                                            на 2023 год (на текущий финансовый год)</t>
  </si>
  <si>
    <t>6.5. Расчет (обоснование) расходов на оплату работ, услуг по содержанию имущества                                            на 2024 год (на первый год планового периода)</t>
  </si>
  <si>
    <t>6.5. Расчет (обоснование) расходов на оплату работ, услуг по содержанию имущества                                            на 2025 год (на второй год планового периода)</t>
  </si>
  <si>
    <t>от приносящей доход деятельности (2)</t>
  </si>
  <si>
    <t>услуги телефонной связи</t>
  </si>
  <si>
    <t>субсидии на финансовое обеспечение выполнения мун. задания(4)</t>
  </si>
  <si>
    <t>орг.техника</t>
  </si>
  <si>
    <t xml:space="preserve">6.6. Расчет (обоснование) расходов на оплату прочих работ, услуг                                               от приносящей доход деятельности     (2)                                                                               </t>
  </si>
  <si>
    <t>Услуги по организации питания</t>
  </si>
  <si>
    <t>Краска эмаль ПФ-266 зол-кор 20кг</t>
  </si>
  <si>
    <t>Краска ВД Оптилюкс 14кг</t>
  </si>
  <si>
    <t>Лак яхтный глянцевый 2,4кг</t>
  </si>
  <si>
    <t>Растворитель Уайт-спирит</t>
  </si>
  <si>
    <t>Моющее средство Италмас 5л</t>
  </si>
  <si>
    <t>Порошок стир 3кг</t>
  </si>
  <si>
    <t>Перчатки х/б</t>
  </si>
  <si>
    <t>Мыло туалетное</t>
  </si>
  <si>
    <t>Мыло хоз 200гр</t>
  </si>
  <si>
    <t>Папки дело скорошиватель</t>
  </si>
  <si>
    <t>Ручка гелевая</t>
  </si>
  <si>
    <t>Мел школьный 100шт</t>
  </si>
  <si>
    <t>Управление образования Администрации муниципального образования "Муниципальный округ Можгинский район Удмуртской Республики"</t>
  </si>
  <si>
    <r>
      <t xml:space="preserve">Орган, осуществляющий функции и полномочия учредителя       </t>
    </r>
    <r>
      <rPr>
        <sz val="12"/>
        <rFont val="Times New Roman"/>
        <family val="1"/>
        <charset val="204"/>
      </rPr>
      <t xml:space="preserve">Управление образования Администрации </t>
    </r>
  </si>
  <si>
    <t xml:space="preserve">                            муниципального образования "Муниципальный округ Можгинский район Удмуртской Республики"</t>
  </si>
  <si>
    <r>
      <rPr>
        <b/>
        <sz val="12"/>
        <rFont val="Times New Roman"/>
        <family val="1"/>
        <charset val="204"/>
      </rPr>
      <t>Учреждение</t>
    </r>
    <r>
      <rPr>
        <sz val="12"/>
        <rFont val="Times New Roman"/>
        <family val="1"/>
        <charset val="204"/>
      </rPr>
      <t xml:space="preserve">  МДОУ Можгинского района"Русско-Пычасская средняя общеобразовательная школа" УР, Можгинский район, с.Русский Пычасс,ул.Центальная,6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</si>
</sst>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0"/>
    <numFmt numFmtId="166" formatCode="0.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 Cyr"/>
      <charset val="204"/>
    </font>
    <font>
      <b/>
      <sz val="12"/>
      <name val="Times New Roman Cyr"/>
      <charset val="204"/>
    </font>
    <font>
      <sz val="7.5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15" fillId="0" borderId="0"/>
    <xf numFmtId="0" fontId="5" fillId="0" borderId="0"/>
    <xf numFmtId="0" fontId="15" fillId="0" borderId="0"/>
    <xf numFmtId="0" fontId="4" fillId="0" borderId="0"/>
    <xf numFmtId="0" fontId="38" fillId="0" borderId="0"/>
    <xf numFmtId="0" fontId="3" fillId="0" borderId="0"/>
    <xf numFmtId="0" fontId="3" fillId="0" borderId="0"/>
  </cellStyleXfs>
  <cellXfs count="62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9" fillId="0" borderId="0" xfId="0" applyFont="1"/>
    <xf numFmtId="0" fontId="22" fillId="0" borderId="0" xfId="0" applyFont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wrapText="1"/>
    </xf>
    <xf numFmtId="0" fontId="7" fillId="0" borderId="14" xfId="0" applyFont="1" applyBorder="1" applyAlignment="1"/>
    <xf numFmtId="0" fontId="8" fillId="0" borderId="15" xfId="0" applyFont="1" applyFill="1" applyBorder="1" applyAlignment="1"/>
    <xf numFmtId="0" fontId="8" fillId="0" borderId="16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right" wrapText="1" indent="1"/>
    </xf>
    <xf numFmtId="164" fontId="8" fillId="2" borderId="0" xfId="4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left"/>
    </xf>
    <xf numFmtId="0" fontId="36" fillId="0" borderId="0" xfId="2" applyFont="1" applyFill="1"/>
    <xf numFmtId="0" fontId="37" fillId="0" borderId="0" xfId="2" applyFont="1" applyFill="1"/>
    <xf numFmtId="0" fontId="8" fillId="0" borderId="0" xfId="6" applyFont="1" applyAlignment="1">
      <alignment horizontal="left"/>
    </xf>
    <xf numFmtId="0" fontId="8" fillId="0" borderId="0" xfId="6" applyFont="1" applyAlignment="1">
      <alignment horizontal="right" vertical="center"/>
    </xf>
    <xf numFmtId="0" fontId="40" fillId="0" borderId="0" xfId="6" applyFont="1" applyAlignment="1">
      <alignment horizontal="center" vertical="center"/>
    </xf>
    <xf numFmtId="0" fontId="40" fillId="0" borderId="0" xfId="6" applyFont="1" applyAlignment="1">
      <alignment horizontal="right" vertical="center"/>
    </xf>
    <xf numFmtId="0" fontId="44" fillId="0" borderId="0" xfId="6" applyFont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41" fillId="0" borderId="0" xfId="6" applyFont="1" applyAlignment="1">
      <alignment horizontal="left"/>
    </xf>
    <xf numFmtId="0" fontId="45" fillId="0" borderId="0" xfId="6" applyFont="1" applyAlignment="1">
      <alignment horizontal="center"/>
    </xf>
    <xf numFmtId="0" fontId="45" fillId="0" borderId="0" xfId="6" applyFont="1" applyAlignment="1">
      <alignment horizontal="left"/>
    </xf>
    <xf numFmtId="0" fontId="39" fillId="0" borderId="0" xfId="6" applyFont="1" applyAlignment="1">
      <alignment horizontal="left"/>
    </xf>
    <xf numFmtId="0" fontId="42" fillId="0" borderId="0" xfId="6" applyFont="1" applyAlignment="1">
      <alignment horizontal="left"/>
    </xf>
    <xf numFmtId="0" fontId="42" fillId="0" borderId="0" xfId="6" applyFont="1" applyBorder="1" applyAlignment="1">
      <alignment horizontal="center"/>
    </xf>
    <xf numFmtId="2" fontId="39" fillId="0" borderId="0" xfId="6" applyNumberFormat="1" applyFont="1" applyAlignment="1">
      <alignment horizontal="left"/>
    </xf>
    <xf numFmtId="0" fontId="39" fillId="0" borderId="8" xfId="6" applyFont="1" applyBorder="1" applyAlignment="1">
      <alignment horizontal="left"/>
    </xf>
    <xf numFmtId="0" fontId="40" fillId="0" borderId="0" xfId="6" applyFont="1" applyAlignment="1">
      <alignment horizontal="left"/>
    </xf>
    <xf numFmtId="0" fontId="41" fillId="0" borderId="0" xfId="6" applyFont="1" applyAlignment="1">
      <alignment horizontal="center"/>
    </xf>
    <xf numFmtId="0" fontId="41" fillId="0" borderId="0" xfId="6" applyFont="1" applyBorder="1" applyAlignment="1">
      <alignment horizontal="center"/>
    </xf>
    <xf numFmtId="4" fontId="39" fillId="0" borderId="0" xfId="6" applyNumberFormat="1" applyFont="1" applyAlignment="1">
      <alignment horizontal="left"/>
    </xf>
    <xf numFmtId="0" fontId="39" fillId="0" borderId="8" xfId="6" applyFont="1" applyBorder="1" applyAlignment="1">
      <alignment horizontal="left"/>
    </xf>
    <xf numFmtId="0" fontId="12" fillId="2" borderId="0" xfId="7" applyFont="1" applyFill="1" applyAlignment="1">
      <alignment horizontal="center"/>
    </xf>
    <xf numFmtId="0" fontId="14" fillId="2" borderId="0" xfId="7" applyFont="1" applyFill="1"/>
    <xf numFmtId="0" fontId="12" fillId="0" borderId="0" xfId="7" applyFont="1"/>
    <xf numFmtId="0" fontId="12" fillId="2" borderId="0" xfId="7" applyFont="1" applyFill="1"/>
    <xf numFmtId="0" fontId="7" fillId="0" borderId="0" xfId="0" applyFont="1" applyAlignment="1">
      <alignment horizontal="right" wrapText="1"/>
    </xf>
    <xf numFmtId="0" fontId="7" fillId="0" borderId="15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28" fillId="2" borderId="3" xfId="7" applyFont="1" applyFill="1" applyBorder="1" applyAlignment="1">
      <alignment horizontal="center" vertical="center" wrapText="1"/>
    </xf>
    <xf numFmtId="0" fontId="29" fillId="0" borderId="3" xfId="7" applyFont="1" applyBorder="1" applyAlignment="1">
      <alignment horizontal="center" vertical="center" wrapText="1"/>
    </xf>
    <xf numFmtId="0" fontId="29" fillId="2" borderId="3" xfId="7" applyFont="1" applyFill="1" applyBorder="1" applyAlignment="1">
      <alignment horizontal="center" vertical="center" wrapText="1"/>
    </xf>
    <xf numFmtId="0" fontId="30" fillId="0" borderId="0" xfId="7" applyFont="1"/>
    <xf numFmtId="49" fontId="25" fillId="2" borderId="21" xfId="7" applyNumberFormat="1" applyFont="1" applyFill="1" applyBorder="1" applyAlignment="1">
      <alignment horizontal="center" vertical="center" wrapText="1"/>
    </xf>
    <xf numFmtId="0" fontId="24" fillId="0" borderId="18" xfId="7" applyFont="1" applyBorder="1" applyAlignment="1">
      <alignment horizontal="center" vertical="center" wrapText="1"/>
    </xf>
    <xf numFmtId="49" fontId="25" fillId="2" borderId="22" xfId="7" applyNumberFormat="1" applyFont="1" applyFill="1" applyBorder="1" applyAlignment="1">
      <alignment horizontal="center" vertical="center" wrapText="1"/>
    </xf>
    <xf numFmtId="0" fontId="24" fillId="0" borderId="1" xfId="7" applyFont="1" applyBorder="1" applyAlignment="1">
      <alignment vertical="center" wrapText="1"/>
    </xf>
    <xf numFmtId="0" fontId="24" fillId="0" borderId="19" xfId="7" applyFont="1" applyBorder="1" applyAlignment="1">
      <alignment horizontal="center" vertical="center" wrapText="1"/>
    </xf>
    <xf numFmtId="0" fontId="24" fillId="2" borderId="1" xfId="7" applyFont="1" applyFill="1" applyBorder="1" applyAlignment="1">
      <alignment horizontal="center" vertical="center" wrapText="1"/>
    </xf>
    <xf numFmtId="4" fontId="26" fillId="0" borderId="1" xfId="7" applyNumberFormat="1" applyFont="1" applyBorder="1" applyAlignment="1">
      <alignment vertical="center" wrapText="1"/>
    </xf>
    <xf numFmtId="0" fontId="24" fillId="0" borderId="19" xfId="7" applyFont="1" applyBorder="1" applyAlignment="1">
      <alignment vertical="center" wrapText="1"/>
    </xf>
    <xf numFmtId="0" fontId="25" fillId="2" borderId="22" xfId="7" applyFont="1" applyFill="1" applyBorder="1" applyAlignment="1">
      <alignment horizontal="center" vertical="center" wrapText="1"/>
    </xf>
    <xf numFmtId="4" fontId="24" fillId="0" borderId="1" xfId="7" applyNumberFormat="1" applyFont="1" applyBorder="1" applyAlignment="1">
      <alignment vertical="center" wrapText="1"/>
    </xf>
    <xf numFmtId="4" fontId="24" fillId="0" borderId="1" xfId="7" applyNumberFormat="1" applyFont="1" applyBorder="1" applyAlignment="1">
      <alignment horizontal="center" vertical="center" wrapText="1"/>
    </xf>
    <xf numFmtId="0" fontId="25" fillId="2" borderId="22" xfId="7" applyFont="1" applyFill="1" applyBorder="1" applyAlignment="1">
      <alignment horizontal="center" wrapText="1"/>
    </xf>
    <xf numFmtId="0" fontId="24" fillId="0" borderId="1" xfId="7" applyFont="1" applyBorder="1" applyAlignment="1">
      <alignment horizontal="center" wrapText="1"/>
    </xf>
    <xf numFmtId="2" fontId="24" fillId="0" borderId="1" xfId="7" applyNumberFormat="1" applyFont="1" applyBorder="1" applyAlignment="1">
      <alignment vertical="center" wrapText="1"/>
    </xf>
    <xf numFmtId="0" fontId="25" fillId="2" borderId="23" xfId="7" applyFont="1" applyFill="1" applyBorder="1" applyAlignment="1">
      <alignment horizontal="center" vertical="center" wrapText="1"/>
    </xf>
    <xf numFmtId="2" fontId="24" fillId="2" borderId="1" xfId="7" applyNumberFormat="1" applyFont="1" applyFill="1" applyBorder="1" applyAlignment="1">
      <alignment vertical="center" wrapText="1"/>
    </xf>
    <xf numFmtId="0" fontId="24" fillId="2" borderId="19" xfId="7" applyFont="1" applyFill="1" applyBorder="1" applyAlignment="1">
      <alignment horizontal="center" vertical="center" wrapText="1"/>
    </xf>
    <xf numFmtId="4" fontId="24" fillId="2" borderId="1" xfId="7" applyNumberFormat="1" applyFont="1" applyFill="1" applyBorder="1" applyAlignment="1">
      <alignment vertical="center" wrapText="1"/>
    </xf>
    <xf numFmtId="2" fontId="24" fillId="2" borderId="1" xfId="7" applyNumberFormat="1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24" fillId="0" borderId="19" xfId="7" applyFont="1" applyBorder="1" applyAlignment="1">
      <alignment horizontal="center" wrapText="1"/>
    </xf>
    <xf numFmtId="0" fontId="27" fillId="2" borderId="22" xfId="7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center" vertical="center" wrapText="1"/>
    </xf>
    <xf numFmtId="0" fontId="26" fillId="2" borderId="1" xfId="7" applyFont="1" applyFill="1" applyBorder="1" applyAlignment="1">
      <alignment horizontal="center" vertical="center" wrapText="1"/>
    </xf>
    <xf numFmtId="0" fontId="26" fillId="0" borderId="19" xfId="7" applyFont="1" applyBorder="1" applyAlignment="1">
      <alignment vertical="center" wrapText="1"/>
    </xf>
    <xf numFmtId="2" fontId="10" fillId="0" borderId="7" xfId="7" applyNumberFormat="1" applyFont="1" applyBorder="1"/>
    <xf numFmtId="0" fontId="10" fillId="0" borderId="7" xfId="7" applyFont="1" applyBorder="1"/>
    <xf numFmtId="0" fontId="10" fillId="0" borderId="0" xfId="7" applyFont="1"/>
    <xf numFmtId="4" fontId="24" fillId="0" borderId="1" xfId="7" applyNumberFormat="1" applyFont="1" applyFill="1" applyBorder="1" applyAlignment="1">
      <alignment vertical="center" wrapText="1"/>
    </xf>
    <xf numFmtId="2" fontId="26" fillId="0" borderId="1" xfId="7" applyNumberFormat="1" applyFont="1" applyBorder="1" applyAlignment="1">
      <alignment vertical="center" wrapText="1"/>
    </xf>
    <xf numFmtId="0" fontId="16" fillId="0" borderId="0" xfId="7" applyFont="1" applyFill="1"/>
    <xf numFmtId="0" fontId="9" fillId="0" borderId="0" xfId="7" applyFont="1" applyAlignment="1">
      <alignment vertical="center"/>
    </xf>
    <xf numFmtId="0" fontId="25" fillId="0" borderId="1" xfId="7" applyFont="1" applyBorder="1" applyAlignment="1">
      <alignment horizontal="center" vertical="center" wrapText="1"/>
    </xf>
    <xf numFmtId="2" fontId="24" fillId="0" borderId="1" xfId="7" applyNumberFormat="1" applyFont="1" applyFill="1" applyBorder="1" applyAlignment="1">
      <alignment vertical="center" wrapText="1"/>
    </xf>
    <xf numFmtId="0" fontId="24" fillId="0" borderId="19" xfId="7" applyFont="1" applyFill="1" applyBorder="1" applyAlignment="1">
      <alignment vertical="center" wrapText="1"/>
    </xf>
    <xf numFmtId="4" fontId="26" fillId="0" borderId="1" xfId="7" applyNumberFormat="1" applyFont="1" applyFill="1" applyBorder="1" applyAlignment="1">
      <alignment vertical="center" wrapText="1"/>
    </xf>
    <xf numFmtId="0" fontId="26" fillId="0" borderId="19" xfId="7" applyFont="1" applyFill="1" applyBorder="1" applyAlignment="1">
      <alignment horizontal="center" vertical="center" wrapText="1"/>
    </xf>
    <xf numFmtId="0" fontId="7" fillId="0" borderId="0" xfId="8" applyFont="1"/>
    <xf numFmtId="0" fontId="7" fillId="0" borderId="0" xfId="8" applyFont="1" applyBorder="1"/>
    <xf numFmtId="0" fontId="7" fillId="2" borderId="0" xfId="8" applyFont="1" applyFill="1"/>
    <xf numFmtId="49" fontId="11" fillId="0" borderId="1" xfId="8" applyNumberFormat="1" applyFont="1" applyBorder="1" applyAlignment="1">
      <alignment horizontal="center" vertical="center"/>
    </xf>
    <xf numFmtId="0" fontId="32" fillId="0" borderId="0" xfId="8" applyFont="1"/>
    <xf numFmtId="49" fontId="32" fillId="0" borderId="10" xfId="8" applyNumberFormat="1" applyFont="1" applyBorder="1" applyAlignment="1">
      <alignment horizontal="center" vertical="center"/>
    </xf>
    <xf numFmtId="49" fontId="32" fillId="0" borderId="9" xfId="8" applyNumberFormat="1" applyFont="1" applyBorder="1" applyAlignment="1">
      <alignment horizontal="center" vertical="center"/>
    </xf>
    <xf numFmtId="0" fontId="8" fillId="0" borderId="0" xfId="8" applyFont="1"/>
    <xf numFmtId="49" fontId="8" fillId="0" borderId="10" xfId="8" applyNumberFormat="1" applyFont="1" applyBorder="1" applyAlignment="1">
      <alignment horizontal="center" vertical="center"/>
    </xf>
    <xf numFmtId="49" fontId="8" fillId="0" borderId="5" xfId="8" applyNumberFormat="1" applyFont="1" applyBorder="1" applyAlignment="1">
      <alignment horizontal="center" vertical="center"/>
    </xf>
    <xf numFmtId="49" fontId="32" fillId="0" borderId="24" xfId="8" applyNumberFormat="1" applyFont="1" applyBorder="1" applyAlignment="1">
      <alignment horizontal="center" vertical="center"/>
    </xf>
    <xf numFmtId="49" fontId="32" fillId="0" borderId="26" xfId="8" applyNumberFormat="1" applyFont="1" applyBorder="1" applyAlignment="1">
      <alignment horizontal="center" vertical="center"/>
    </xf>
    <xf numFmtId="49" fontId="7" fillId="0" borderId="19" xfId="8" applyNumberFormat="1" applyFont="1" applyBorder="1"/>
    <xf numFmtId="49" fontId="7" fillId="0" borderId="10" xfId="8" applyNumberFormat="1" applyFont="1" applyBorder="1" applyAlignment="1">
      <alignment horizontal="center" vertical="center"/>
    </xf>
    <xf numFmtId="49" fontId="7" fillId="0" borderId="5" xfId="8" applyNumberFormat="1" applyFont="1" applyBorder="1" applyAlignment="1">
      <alignment horizontal="center" vertical="center"/>
    </xf>
    <xf numFmtId="49" fontId="7" fillId="0" borderId="19" xfId="8" applyNumberFormat="1" applyFont="1" applyBorder="1" applyAlignment="1">
      <alignment horizontal="center" vertical="center"/>
    </xf>
    <xf numFmtId="49" fontId="7" fillId="0" borderId="9" xfId="8" applyNumberFormat="1" applyFont="1" applyBorder="1" applyAlignment="1">
      <alignment horizontal="center" vertical="center"/>
    </xf>
    <xf numFmtId="49" fontId="8" fillId="0" borderId="19" xfId="8" applyNumberFormat="1" applyFont="1" applyFill="1" applyBorder="1" applyAlignment="1">
      <alignment horizontal="center" vertical="center" wrapText="1"/>
    </xf>
    <xf numFmtId="49" fontId="7" fillId="2" borderId="9" xfId="8" applyNumberFormat="1" applyFont="1" applyFill="1" applyBorder="1" applyAlignment="1">
      <alignment horizontal="center" vertical="center"/>
    </xf>
    <xf numFmtId="0" fontId="33" fillId="2" borderId="0" xfId="8" applyFont="1" applyFill="1" applyBorder="1"/>
    <xf numFmtId="49" fontId="7" fillId="2" borderId="10" xfId="8" applyNumberFormat="1" applyFont="1" applyFill="1" applyBorder="1" applyAlignment="1">
      <alignment horizontal="center" vertical="center"/>
    </xf>
    <xf numFmtId="49" fontId="34" fillId="2" borderId="19" xfId="8" applyNumberFormat="1" applyFont="1" applyFill="1" applyBorder="1" applyAlignment="1">
      <alignment horizontal="center" vertical="center" wrapText="1"/>
    </xf>
    <xf numFmtId="0" fontId="33" fillId="2" borderId="0" xfId="8" applyFont="1" applyFill="1"/>
    <xf numFmtId="0" fontId="35" fillId="2" borderId="0" xfId="8" applyFont="1" applyFill="1" applyBorder="1"/>
    <xf numFmtId="49" fontId="7" fillId="2" borderId="19" xfId="8" applyNumberFormat="1" applyFont="1" applyFill="1" applyBorder="1" applyAlignment="1">
      <alignment horizontal="center" vertical="center"/>
    </xf>
    <xf numFmtId="0" fontId="35" fillId="2" borderId="0" xfId="8" applyFont="1" applyFill="1"/>
    <xf numFmtId="49" fontId="7" fillId="0" borderId="31" xfId="8" applyNumberFormat="1" applyFont="1" applyBorder="1"/>
    <xf numFmtId="0" fontId="12" fillId="0" borderId="0" xfId="8" applyFont="1"/>
    <xf numFmtId="0" fontId="12" fillId="0" borderId="0" xfId="8" applyFont="1" applyAlignment="1">
      <alignment horizontal="center"/>
    </xf>
    <xf numFmtId="0" fontId="12" fillId="2" borderId="0" xfId="8" applyFont="1" applyFill="1"/>
    <xf numFmtId="0" fontId="39" fillId="0" borderId="8" xfId="6" applyFont="1" applyBorder="1" applyAlignment="1">
      <alignment horizontal="left"/>
    </xf>
    <xf numFmtId="0" fontId="12" fillId="2" borderId="0" xfId="3" applyFont="1" applyFill="1" applyAlignment="1">
      <alignment horizontal="center"/>
    </xf>
    <xf numFmtId="0" fontId="14" fillId="2" borderId="0" xfId="3" applyFont="1" applyFill="1"/>
    <xf numFmtId="0" fontId="12" fillId="0" borderId="0" xfId="3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47" fillId="0" borderId="0" xfId="0" applyFont="1" applyAlignment="1"/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6" applyFont="1" applyAlignment="1">
      <alignment horizontal="center"/>
    </xf>
    <xf numFmtId="4" fontId="7" fillId="0" borderId="1" xfId="8" applyNumberFormat="1" applyFont="1" applyBorder="1"/>
    <xf numFmtId="4" fontId="33" fillId="2" borderId="1" xfId="8" applyNumberFormat="1" applyFont="1" applyFill="1" applyBorder="1"/>
    <xf numFmtId="4" fontId="7" fillId="0" borderId="3" xfId="8" applyNumberFormat="1" applyFont="1" applyBorder="1"/>
    <xf numFmtId="4" fontId="24" fillId="0" borderId="9" xfId="7" applyNumberFormat="1" applyFont="1" applyBorder="1" applyAlignment="1">
      <alignment vertical="center" wrapText="1"/>
    </xf>
    <xf numFmtId="0" fontId="24" fillId="0" borderId="9" xfId="7" applyFont="1" applyBorder="1" applyAlignment="1">
      <alignment vertical="center" wrapText="1"/>
    </xf>
    <xf numFmtId="2" fontId="24" fillId="0" borderId="9" xfId="7" applyNumberFormat="1" applyFont="1" applyBorder="1" applyAlignment="1">
      <alignment vertical="center" wrapText="1"/>
    </xf>
    <xf numFmtId="0" fontId="12" fillId="0" borderId="0" xfId="7" applyFont="1" applyAlignment="1">
      <alignment horizontal="right"/>
    </xf>
    <xf numFmtId="0" fontId="20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0" xfId="7" applyFont="1" applyAlignment="1">
      <alignment horizontal="right"/>
    </xf>
    <xf numFmtId="0" fontId="24" fillId="0" borderId="4" xfId="7" applyFont="1" applyBorder="1" applyAlignment="1">
      <alignment horizontal="center" vertical="center" wrapText="1"/>
    </xf>
    <xf numFmtId="0" fontId="24" fillId="0" borderId="5" xfId="7" applyFont="1" applyBorder="1" applyAlignment="1">
      <alignment horizontal="center" vertical="center" wrapText="1"/>
    </xf>
    <xf numFmtId="0" fontId="24" fillId="0" borderId="25" xfId="7" applyFont="1" applyBorder="1" applyAlignment="1">
      <alignment horizontal="center" vertical="center" wrapText="1"/>
    </xf>
    <xf numFmtId="4" fontId="50" fillId="0" borderId="1" xfId="7" applyNumberFormat="1" applyFont="1" applyBorder="1" applyAlignment="1">
      <alignment vertical="center" wrapText="1"/>
    </xf>
    <xf numFmtId="4" fontId="25" fillId="0" borderId="1" xfId="7" applyNumberFormat="1" applyFont="1" applyFill="1" applyBorder="1" applyAlignment="1">
      <alignment vertical="center" wrapText="1"/>
    </xf>
    <xf numFmtId="49" fontId="11" fillId="0" borderId="1" xfId="8" applyNumberFormat="1" applyFont="1" applyFill="1" applyBorder="1" applyAlignment="1">
      <alignment horizontal="center" vertical="center"/>
    </xf>
    <xf numFmtId="4" fontId="32" fillId="0" borderId="4" xfId="8" applyNumberFormat="1" applyFont="1" applyBorder="1" applyAlignment="1">
      <alignment vertical="center"/>
    </xf>
    <xf numFmtId="49" fontId="32" fillId="0" borderId="25" xfId="8" applyNumberFormat="1" applyFont="1" applyBorder="1" applyAlignment="1">
      <alignment vertical="center"/>
    </xf>
    <xf numFmtId="4" fontId="32" fillId="0" borderId="1" xfId="8" applyNumberFormat="1" applyFont="1" applyBorder="1" applyAlignment="1">
      <alignment vertical="center"/>
    </xf>
    <xf numFmtId="49" fontId="32" fillId="0" borderId="19" xfId="8" applyNumberFormat="1" applyFont="1" applyBorder="1" applyAlignment="1">
      <alignment vertical="center"/>
    </xf>
    <xf numFmtId="4" fontId="7" fillId="0" borderId="1" xfId="8" applyNumberFormat="1" applyFont="1" applyBorder="1" applyAlignment="1">
      <alignment vertical="center"/>
    </xf>
    <xf numFmtId="49" fontId="7" fillId="0" borderId="19" xfId="8" applyNumberFormat="1" applyFont="1" applyBorder="1" applyAlignment="1">
      <alignment vertical="center"/>
    </xf>
    <xf numFmtId="0" fontId="41" fillId="0" borderId="0" xfId="6" applyFont="1" applyAlignment="1">
      <alignment horizontal="center"/>
    </xf>
    <xf numFmtId="0" fontId="39" fillId="0" borderId="0" xfId="6" applyFont="1" applyBorder="1" applyAlignment="1">
      <alignment horizontal="center"/>
    </xf>
    <xf numFmtId="0" fontId="39" fillId="0" borderId="0" xfId="6" applyFont="1" applyAlignment="1">
      <alignment horizontal="left" vertical="center"/>
    </xf>
    <xf numFmtId="0" fontId="39" fillId="0" borderId="0" xfId="6" applyFont="1" applyBorder="1" applyAlignment="1">
      <alignment horizontal="left"/>
    </xf>
    <xf numFmtId="0" fontId="39" fillId="0" borderId="0" xfId="6" applyFont="1" applyBorder="1" applyAlignment="1">
      <alignment horizontal="right"/>
    </xf>
    <xf numFmtId="4" fontId="43" fillId="0" borderId="0" xfId="6" applyNumberFormat="1" applyFont="1" applyBorder="1" applyAlignment="1">
      <alignment horizontal="right"/>
    </xf>
    <xf numFmtId="4" fontId="32" fillId="2" borderId="1" xfId="8" applyNumberFormat="1" applyFont="1" applyFill="1" applyBorder="1"/>
    <xf numFmtId="2" fontId="32" fillId="0" borderId="0" xfId="8" applyNumberFormat="1" applyFont="1"/>
    <xf numFmtId="0" fontId="23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indent="1"/>
    </xf>
    <xf numFmtId="0" fontId="11" fillId="0" borderId="0" xfId="0" applyFont="1" applyBorder="1" applyAlignment="1">
      <alignment horizontal="center" wrapText="1"/>
    </xf>
    <xf numFmtId="0" fontId="0" fillId="0" borderId="0" xfId="0" applyAlignment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7" applyFont="1" applyBorder="1" applyAlignment="1">
      <alignment horizontal="left"/>
    </xf>
    <xf numFmtId="0" fontId="24" fillId="0" borderId="1" xfId="7" applyFont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25" fillId="2" borderId="9" xfId="7" applyFont="1" applyFill="1" applyBorder="1" applyAlignment="1">
      <alignment horizontal="left" vertical="center" wrapText="1" indent="1"/>
    </xf>
    <xf numFmtId="0" fontId="25" fillId="2" borderId="8" xfId="7" applyFont="1" applyFill="1" applyBorder="1" applyAlignment="1">
      <alignment horizontal="left" vertical="center" wrapText="1" indent="1"/>
    </xf>
    <xf numFmtId="0" fontId="25" fillId="2" borderId="1" xfId="7" applyFont="1" applyFill="1" applyBorder="1" applyAlignment="1">
      <alignment horizontal="center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49" fontId="11" fillId="0" borderId="9" xfId="8" applyNumberFormat="1" applyFont="1" applyBorder="1" applyAlignment="1">
      <alignment horizontal="center" vertical="center"/>
    </xf>
    <xf numFmtId="49" fontId="11" fillId="0" borderId="10" xfId="8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2" fillId="0" borderId="15" xfId="0" applyFont="1" applyFill="1" applyBorder="1" applyAlignment="1">
      <alignment horizontal="center"/>
    </xf>
    <xf numFmtId="0" fontId="7" fillId="0" borderId="20" xfId="0" applyFont="1" applyFill="1" applyBorder="1"/>
    <xf numFmtId="0" fontId="12" fillId="0" borderId="0" xfId="7" applyFont="1" applyBorder="1" applyAlignment="1"/>
    <xf numFmtId="0" fontId="12" fillId="0" borderId="6" xfId="7" applyFont="1" applyBorder="1" applyAlignment="1"/>
    <xf numFmtId="0" fontId="7" fillId="0" borderId="0" xfId="0" applyFont="1" applyBorder="1" applyAlignment="1">
      <alignment horizontal="center"/>
    </xf>
    <xf numFmtId="0" fontId="2" fillId="0" borderId="0" xfId="7" applyFont="1"/>
    <xf numFmtId="0" fontId="29" fillId="0" borderId="1" xfId="7" applyFont="1" applyBorder="1" applyAlignment="1">
      <alignment horizontal="center" vertical="center" wrapText="1"/>
    </xf>
    <xf numFmtId="0" fontId="24" fillId="0" borderId="9" xfId="7" applyFont="1" applyBorder="1" applyAlignment="1">
      <alignment horizontal="center" vertical="center" wrapText="1"/>
    </xf>
    <xf numFmtId="2" fontId="2" fillId="0" borderId="0" xfId="7" applyNumberFormat="1" applyFont="1"/>
    <xf numFmtId="4" fontId="50" fillId="0" borderId="9" xfId="7" applyNumberFormat="1" applyFont="1" applyBorder="1" applyAlignment="1">
      <alignment vertical="center" wrapText="1"/>
    </xf>
    <xf numFmtId="0" fontId="24" fillId="0" borderId="38" xfId="7" applyFont="1" applyFill="1" applyBorder="1" applyAlignment="1">
      <alignment horizontal="center" vertical="center" wrapText="1"/>
    </xf>
    <xf numFmtId="0" fontId="24" fillId="2" borderId="2" xfId="7" applyFont="1" applyFill="1" applyBorder="1" applyAlignment="1">
      <alignment horizontal="center" vertical="center" wrapText="1"/>
    </xf>
    <xf numFmtId="4" fontId="24" fillId="0" borderId="38" xfId="7" applyNumberFormat="1" applyFont="1" applyFill="1" applyBorder="1" applyAlignment="1">
      <alignment vertical="center" wrapText="1"/>
    </xf>
    <xf numFmtId="0" fontId="24" fillId="0" borderId="39" xfId="7" applyFont="1" applyFill="1" applyBorder="1" applyAlignment="1">
      <alignment horizontal="center" vertical="center" wrapText="1"/>
    </xf>
    <xf numFmtId="0" fontId="2" fillId="2" borderId="0" xfId="7" applyFont="1" applyFill="1"/>
    <xf numFmtId="4" fontId="10" fillId="0" borderId="7" xfId="7" applyNumberFormat="1" applyFont="1" applyBorder="1"/>
    <xf numFmtId="0" fontId="2" fillId="0" borderId="0" xfId="7" applyFont="1" applyFill="1"/>
    <xf numFmtId="4" fontId="50" fillId="2" borderId="1" xfId="7" applyNumberFormat="1" applyFont="1" applyFill="1" applyBorder="1" applyAlignment="1">
      <alignment vertical="center" wrapText="1"/>
    </xf>
    <xf numFmtId="4" fontId="50" fillId="2" borderId="9" xfId="7" applyNumberFormat="1" applyFont="1" applyFill="1" applyBorder="1" applyAlignment="1">
      <alignment vertical="center" wrapText="1"/>
    </xf>
    <xf numFmtId="0" fontId="25" fillId="0" borderId="1" xfId="7" applyFont="1" applyFill="1" applyBorder="1" applyAlignment="1">
      <alignment horizontal="center" wrapText="1"/>
    </xf>
    <xf numFmtId="2" fontId="25" fillId="0" borderId="1" xfId="7" applyNumberFormat="1" applyFont="1" applyFill="1" applyBorder="1" applyAlignment="1">
      <alignment vertical="center" wrapText="1"/>
    </xf>
    <xf numFmtId="0" fontId="12" fillId="2" borderId="0" xfId="7" applyFont="1" applyFill="1" applyBorder="1" applyAlignment="1">
      <alignment horizontal="center"/>
    </xf>
    <xf numFmtId="0" fontId="14" fillId="2" borderId="0" xfId="7" applyFont="1" applyFill="1" applyBorder="1"/>
    <xf numFmtId="0" fontId="12" fillId="0" borderId="0" xfId="7" applyFont="1" applyBorder="1"/>
    <xf numFmtId="0" fontId="12" fillId="2" borderId="0" xfId="7" applyFont="1" applyFill="1" applyBorder="1"/>
    <xf numFmtId="0" fontId="12" fillId="0" borderId="0" xfId="7" applyFont="1" applyFill="1" applyBorder="1" applyAlignment="1">
      <alignment vertical="center" wrapText="1"/>
    </xf>
    <xf numFmtId="0" fontId="32" fillId="0" borderId="24" xfId="8" applyNumberFormat="1" applyFont="1" applyBorder="1" applyAlignment="1">
      <alignment horizontal="center" vertical="center"/>
    </xf>
    <xf numFmtId="0" fontId="32" fillId="0" borderId="1" xfId="8" applyNumberFormat="1" applyFont="1" applyBorder="1" applyAlignment="1">
      <alignment horizontal="center" vertical="center"/>
    </xf>
    <xf numFmtId="49" fontId="41" fillId="0" borderId="5" xfId="8" applyNumberFormat="1" applyFont="1" applyBorder="1" applyAlignment="1">
      <alignment horizontal="center" vertical="center"/>
    </xf>
    <xf numFmtId="49" fontId="32" fillId="0" borderId="1" xfId="8" applyNumberFormat="1" applyFont="1" applyBorder="1" applyAlignment="1">
      <alignment horizontal="center" vertical="center"/>
    </xf>
    <xf numFmtId="49" fontId="7" fillId="0" borderId="1" xfId="8" applyNumberFormat="1" applyFont="1" applyBorder="1" applyAlignment="1">
      <alignment horizontal="center" vertical="center"/>
    </xf>
    <xf numFmtId="49" fontId="32" fillId="0" borderId="22" xfId="8" applyNumberFormat="1" applyFont="1" applyBorder="1" applyAlignment="1">
      <alignment horizontal="center" vertical="center"/>
    </xf>
    <xf numFmtId="49" fontId="32" fillId="0" borderId="5" xfId="8" applyNumberFormat="1" applyFont="1" applyBorder="1" applyAlignment="1">
      <alignment horizontal="center" vertical="center"/>
    </xf>
    <xf numFmtId="49" fontId="32" fillId="2" borderId="9" xfId="8" applyNumberFormat="1" applyFont="1" applyFill="1" applyBorder="1" applyAlignment="1">
      <alignment horizontal="center" vertical="center"/>
    </xf>
    <xf numFmtId="49" fontId="33" fillId="2" borderId="1" xfId="8" applyNumberFormat="1" applyFont="1" applyFill="1" applyBorder="1" applyAlignment="1">
      <alignment horizontal="center" vertical="center"/>
    </xf>
    <xf numFmtId="49" fontId="35" fillId="2" borderId="1" xfId="8" applyNumberFormat="1" applyFont="1" applyFill="1" applyBorder="1" applyAlignment="1">
      <alignment horizontal="center" vertical="center"/>
    </xf>
    <xf numFmtId="2" fontId="39" fillId="3" borderId="0" xfId="6" applyNumberFormat="1" applyFont="1" applyFill="1" applyAlignment="1">
      <alignment horizontal="left"/>
    </xf>
    <xf numFmtId="0" fontId="25" fillId="2" borderId="1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41" fillId="0" borderId="0" xfId="6" applyFont="1" applyAlignment="1">
      <alignment horizontal="center"/>
    </xf>
    <xf numFmtId="0" fontId="39" fillId="0" borderId="0" xfId="6" applyFont="1" applyBorder="1" applyAlignment="1">
      <alignment horizontal="center"/>
    </xf>
    <xf numFmtId="0" fontId="1" fillId="2" borderId="0" xfId="7" applyFont="1" applyFill="1"/>
    <xf numFmtId="4" fontId="24" fillId="2" borderId="1" xfId="7" applyNumberFormat="1" applyFont="1" applyFill="1" applyBorder="1" applyAlignment="1">
      <alignment horizontal="right" vertical="center" wrapText="1"/>
    </xf>
    <xf numFmtId="0" fontId="1" fillId="0" borderId="0" xfId="7" applyFont="1" applyFill="1"/>
    <xf numFmtId="0" fontId="53" fillId="0" borderId="0" xfId="8" applyFont="1" applyAlignment="1">
      <alignment horizontal="center"/>
    </xf>
    <xf numFmtId="4" fontId="32" fillId="0" borderId="1" xfId="8" applyNumberFormat="1" applyFont="1" applyBorder="1"/>
    <xf numFmtId="4" fontId="36" fillId="0" borderId="0" xfId="2" applyNumberFormat="1" applyFont="1" applyFill="1"/>
    <xf numFmtId="0" fontId="24" fillId="0" borderId="1" xfId="7" applyFont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41" fillId="0" borderId="0" xfId="6" applyFont="1" applyAlignment="1">
      <alignment horizontal="center"/>
    </xf>
    <xf numFmtId="0" fontId="39" fillId="0" borderId="0" xfId="6" applyFont="1" applyBorder="1" applyAlignment="1">
      <alignment horizontal="center"/>
    </xf>
    <xf numFmtId="0" fontId="41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7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4" fillId="2" borderId="9" xfId="7" applyFont="1" applyFill="1" applyBorder="1" applyAlignment="1">
      <alignment horizontal="left" vertical="center" wrapText="1" indent="3"/>
    </xf>
    <xf numFmtId="0" fontId="24" fillId="2" borderId="8" xfId="7" applyFont="1" applyFill="1" applyBorder="1" applyAlignment="1">
      <alignment horizontal="left" vertical="center" wrapText="1" indent="3"/>
    </xf>
    <xf numFmtId="0" fontId="25" fillId="2" borderId="9" xfId="7" applyFont="1" applyFill="1" applyBorder="1" applyAlignment="1">
      <alignment horizontal="left" vertical="center" wrapText="1" indent="2"/>
    </xf>
    <xf numFmtId="0" fontId="25" fillId="2" borderId="8" xfId="7" applyFont="1" applyFill="1" applyBorder="1" applyAlignment="1">
      <alignment horizontal="left" vertical="center" wrapText="1" indent="2"/>
    </xf>
    <xf numFmtId="0" fontId="25" fillId="2" borderId="9" xfId="7" applyFont="1" applyFill="1" applyBorder="1" applyAlignment="1">
      <alignment horizontal="left" vertical="center" wrapText="1" indent="1"/>
    </xf>
    <xf numFmtId="0" fontId="25" fillId="2" borderId="8" xfId="7" applyFont="1" applyFill="1" applyBorder="1" applyAlignment="1">
      <alignment horizontal="left" vertical="center" wrapText="1" indent="1"/>
    </xf>
    <xf numFmtId="0" fontId="25" fillId="2" borderId="9" xfId="7" applyFont="1" applyFill="1" applyBorder="1" applyAlignment="1">
      <alignment horizontal="left" vertical="center" wrapText="1" indent="3"/>
    </xf>
    <xf numFmtId="0" fontId="25" fillId="2" borderId="8" xfId="7" applyFont="1" applyFill="1" applyBorder="1" applyAlignment="1">
      <alignment horizontal="left" vertical="center" wrapText="1" indent="3"/>
    </xf>
    <xf numFmtId="0" fontId="25" fillId="2" borderId="30" xfId="7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0" fillId="2" borderId="9" xfId="7" applyFont="1" applyFill="1" applyBorder="1" applyAlignment="1">
      <alignment horizontal="left" vertical="center" wrapText="1" indent="3"/>
    </xf>
    <xf numFmtId="0" fontId="50" fillId="2" borderId="8" xfId="7" applyFont="1" applyFill="1" applyBorder="1" applyAlignment="1">
      <alignment horizontal="left" vertical="center" wrapText="1" indent="3"/>
    </xf>
    <xf numFmtId="0" fontId="24" fillId="2" borderId="9" xfId="7" applyFont="1" applyFill="1" applyBorder="1" applyAlignment="1">
      <alignment horizontal="left" vertical="center" wrapText="1" indent="5"/>
    </xf>
    <xf numFmtId="0" fontId="24" fillId="2" borderId="8" xfId="7" applyFont="1" applyFill="1" applyBorder="1" applyAlignment="1">
      <alignment horizontal="left" vertical="center" wrapText="1" indent="5"/>
    </xf>
    <xf numFmtId="0" fontId="27" fillId="2" borderId="9" xfId="7" applyFont="1" applyFill="1" applyBorder="1" applyAlignment="1">
      <alignment vertical="center" wrapText="1"/>
    </xf>
    <xf numFmtId="0" fontId="27" fillId="2" borderId="8" xfId="7" applyFont="1" applyFill="1" applyBorder="1" applyAlignment="1">
      <alignment vertical="center" wrapText="1"/>
    </xf>
    <xf numFmtId="0" fontId="0" fillId="0" borderId="8" xfId="0" applyBorder="1"/>
    <xf numFmtId="0" fontId="0" fillId="0" borderId="28" xfId="0" applyBorder="1"/>
    <xf numFmtId="0" fontId="8" fillId="0" borderId="0" xfId="0" applyFont="1" applyFill="1" applyAlignment="1">
      <alignment horizontal="left" vertical="center" wrapText="1"/>
    </xf>
    <xf numFmtId="0" fontId="25" fillId="2" borderId="9" xfId="7" applyFont="1" applyFill="1" applyBorder="1" applyAlignment="1">
      <alignment horizontal="left" vertical="center" wrapText="1" indent="5"/>
    </xf>
    <xf numFmtId="0" fontId="25" fillId="2" borderId="8" xfId="7" applyFont="1" applyFill="1" applyBorder="1" applyAlignment="1">
      <alignment horizontal="left" vertical="center" wrapText="1" indent="5"/>
    </xf>
    <xf numFmtId="2" fontId="24" fillId="2" borderId="9" xfId="7" applyNumberFormat="1" applyFont="1" applyFill="1" applyBorder="1" applyAlignment="1">
      <alignment horizontal="left" vertical="center" wrapText="1" indent="5"/>
    </xf>
    <xf numFmtId="2" fontId="0" fillId="0" borderId="8" xfId="0" applyNumberFormat="1" applyBorder="1" applyAlignment="1">
      <alignment horizontal="left" vertical="center" wrapText="1" indent="5"/>
    </xf>
    <xf numFmtId="2" fontId="0" fillId="0" borderId="28" xfId="0" applyNumberFormat="1" applyBorder="1" applyAlignment="1">
      <alignment horizontal="left" vertical="center" wrapText="1" indent="5"/>
    </xf>
    <xf numFmtId="0" fontId="26" fillId="2" borderId="9" xfId="7" applyFont="1" applyFill="1" applyBorder="1" applyAlignment="1">
      <alignment horizontal="left" vertical="center" wrapText="1"/>
    </xf>
    <xf numFmtId="0" fontId="26" fillId="2" borderId="8" xfId="7" applyFont="1" applyFill="1" applyBorder="1" applyAlignment="1">
      <alignment horizontal="left" vertical="center" wrapText="1"/>
    </xf>
    <xf numFmtId="0" fontId="29" fillId="2" borderId="9" xfId="7" applyFont="1" applyFill="1" applyBorder="1" applyAlignment="1">
      <alignment horizontal="center" vertical="center" wrapText="1"/>
    </xf>
    <xf numFmtId="0" fontId="29" fillId="2" borderId="8" xfId="7" applyFont="1" applyFill="1" applyBorder="1" applyAlignment="1">
      <alignment horizontal="center" vertical="center" wrapText="1"/>
    </xf>
    <xf numFmtId="0" fontId="29" fillId="2" borderId="10" xfId="7" applyFont="1" applyFill="1" applyBorder="1" applyAlignment="1">
      <alignment horizontal="center" vertical="center" wrapText="1"/>
    </xf>
    <xf numFmtId="0" fontId="24" fillId="2" borderId="9" xfId="7" applyFont="1" applyFill="1" applyBorder="1" applyAlignment="1">
      <alignment horizontal="left" vertical="center" wrapText="1" indent="1"/>
    </xf>
    <xf numFmtId="0" fontId="24" fillId="2" borderId="8" xfId="7" applyFont="1" applyFill="1" applyBorder="1" applyAlignment="1">
      <alignment horizontal="left" vertical="center" wrapText="1" indent="1"/>
    </xf>
    <xf numFmtId="0" fontId="25" fillId="2" borderId="9" xfId="3" applyFont="1" applyFill="1" applyBorder="1" applyAlignment="1">
      <alignment horizontal="left" vertical="center" wrapText="1" indent="3"/>
    </xf>
    <xf numFmtId="0" fontId="25" fillId="2" borderId="8" xfId="3" applyFont="1" applyFill="1" applyBorder="1" applyAlignment="1">
      <alignment horizontal="left" vertical="center" wrapText="1" indent="3"/>
    </xf>
    <xf numFmtId="0" fontId="19" fillId="0" borderId="0" xfId="0" applyFont="1" applyAlignment="1">
      <alignment horizontal="right" wrapText="1"/>
    </xf>
    <xf numFmtId="0" fontId="48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49" fillId="0" borderId="0" xfId="0" applyFont="1" applyAlignment="1">
      <alignment horizontal="right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6" xfId="0" applyFont="1" applyBorder="1" applyAlignment="1">
      <alignment horizontal="right" wrapText="1"/>
    </xf>
    <xf numFmtId="0" fontId="49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0" fillId="0" borderId="0" xfId="0"/>
    <xf numFmtId="0" fontId="0" fillId="0" borderId="6" xfId="0" applyBorder="1"/>
    <xf numFmtId="0" fontId="12" fillId="0" borderId="0" xfId="7" applyFont="1" applyFill="1" applyBorder="1" applyAlignment="1">
      <alignment vertical="center" wrapText="1"/>
    </xf>
    <xf numFmtId="0" fontId="12" fillId="0" borderId="0" xfId="7" applyFont="1" applyFill="1" applyBorder="1" applyAlignment="1">
      <alignment horizontal="left" vertical="center" wrapText="1"/>
    </xf>
    <xf numFmtId="0" fontId="12" fillId="2" borderId="0" xfId="7" applyFont="1" applyFill="1" applyAlignment="1">
      <alignment horizontal="left"/>
    </xf>
    <xf numFmtId="0" fontId="0" fillId="0" borderId="0" xfId="0" applyAlignment="1"/>
    <xf numFmtId="0" fontId="21" fillId="0" borderId="0" xfId="0" applyFont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8" fillId="2" borderId="36" xfId="4" applyNumberFormat="1" applyFont="1" applyFill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0" borderId="0" xfId="0" applyFont="1" applyFill="1" applyAlignment="1">
      <alignment horizontal="right" vertical="center" wrapText="1" indent="1"/>
    </xf>
    <xf numFmtId="0" fontId="7" fillId="0" borderId="20" xfId="0" applyFont="1" applyFill="1" applyBorder="1" applyAlignment="1">
      <alignment horizontal="right" vertical="center" wrapText="1" indent="1"/>
    </xf>
    <xf numFmtId="0" fontId="7" fillId="2" borderId="0" xfId="7" applyFont="1" applyFill="1" applyAlignment="1">
      <alignment horizontal="center"/>
    </xf>
    <xf numFmtId="0" fontId="13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24" fillId="2" borderId="11" xfId="7" applyFont="1" applyFill="1" applyBorder="1" applyAlignment="1">
      <alignment horizontal="center" vertical="center" wrapText="1"/>
    </xf>
    <xf numFmtId="0" fontId="24" fillId="2" borderId="7" xfId="7" applyFont="1" applyFill="1" applyBorder="1" applyAlignment="1">
      <alignment horizontal="center" vertical="center" wrapText="1"/>
    </xf>
    <xf numFmtId="0" fontId="24" fillId="2" borderId="12" xfId="7" applyFont="1" applyFill="1" applyBorder="1" applyAlignment="1">
      <alignment horizontal="center" vertical="center" wrapText="1"/>
    </xf>
    <xf numFmtId="0" fontId="24" fillId="2" borderId="5" xfId="7" applyFont="1" applyFill="1" applyBorder="1" applyAlignment="1">
      <alignment horizontal="center" vertical="center" wrapText="1"/>
    </xf>
    <xf numFmtId="0" fontId="24" fillId="2" borderId="6" xfId="7" applyFont="1" applyFill="1" applyBorder="1" applyAlignment="1">
      <alignment horizontal="center" vertical="center" wrapText="1"/>
    </xf>
    <xf numFmtId="0" fontId="24" fillId="2" borderId="13" xfId="7" applyFont="1" applyFill="1" applyBorder="1" applyAlignment="1">
      <alignment horizontal="center" vertical="center" wrapText="1"/>
    </xf>
    <xf numFmtId="0" fontId="25" fillId="2" borderId="1" xfId="7" applyFont="1" applyFill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4" fillId="2" borderId="3" xfId="7" applyFont="1" applyFill="1" applyBorder="1" applyAlignment="1">
      <alignment horizontal="center" vertical="center" wrapText="1"/>
    </xf>
    <xf numFmtId="0" fontId="24" fillId="2" borderId="4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0" fillId="0" borderId="8" xfId="0" applyBorder="1" applyAlignment="1">
      <alignment horizontal="left" vertical="center" wrapText="1" indent="3"/>
    </xf>
    <xf numFmtId="0" fontId="26" fillId="2" borderId="9" xfId="7" applyFont="1" applyFill="1" applyBorder="1" applyAlignment="1">
      <alignment vertical="center" wrapText="1"/>
    </xf>
    <xf numFmtId="0" fontId="26" fillId="2" borderId="8" xfId="7" applyFont="1" applyFill="1" applyBorder="1" applyAlignment="1">
      <alignment vertical="center" wrapText="1"/>
    </xf>
    <xf numFmtId="0" fontId="25" fillId="2" borderId="9" xfId="7" applyFont="1" applyFill="1" applyBorder="1" applyAlignment="1">
      <alignment horizontal="left" vertical="top" wrapText="1" indent="3"/>
    </xf>
    <xf numFmtId="0" fontId="25" fillId="2" borderId="8" xfId="7" applyFont="1" applyFill="1" applyBorder="1" applyAlignment="1">
      <alignment horizontal="left" vertical="top" wrapText="1" indent="3"/>
    </xf>
    <xf numFmtId="0" fontId="51" fillId="2" borderId="9" xfId="7" applyFont="1" applyFill="1" applyBorder="1" applyAlignment="1">
      <alignment horizontal="left" vertical="center" wrapText="1" indent="2"/>
    </xf>
    <xf numFmtId="0" fontId="51" fillId="2" borderId="8" xfId="7" applyFont="1" applyFill="1" applyBorder="1" applyAlignment="1">
      <alignment horizontal="left" vertical="center" wrapText="1" indent="2"/>
    </xf>
    <xf numFmtId="0" fontId="51" fillId="2" borderId="9" xfId="7" applyFont="1" applyFill="1" applyBorder="1" applyAlignment="1">
      <alignment horizontal="left" vertical="center" wrapText="1" indent="1"/>
    </xf>
    <xf numFmtId="0" fontId="51" fillId="2" borderId="8" xfId="7" applyFont="1" applyFill="1" applyBorder="1" applyAlignment="1">
      <alignment horizontal="left" vertical="center" wrapText="1" indent="1"/>
    </xf>
    <xf numFmtId="49" fontId="8" fillId="2" borderId="9" xfId="8" applyNumberFormat="1" applyFont="1" applyFill="1" applyBorder="1" applyAlignment="1">
      <alignment horizontal="left" vertical="center" wrapText="1" indent="6"/>
    </xf>
    <xf numFmtId="49" fontId="8" fillId="2" borderId="8" xfId="8" applyNumberFormat="1" applyFont="1" applyFill="1" applyBorder="1" applyAlignment="1">
      <alignment horizontal="left" vertical="center" wrapText="1" indent="6"/>
    </xf>
    <xf numFmtId="49" fontId="8" fillId="2" borderId="10" xfId="8" applyNumberFormat="1" applyFont="1" applyFill="1" applyBorder="1" applyAlignment="1">
      <alignment horizontal="left" vertical="center" wrapText="1" indent="6"/>
    </xf>
    <xf numFmtId="49" fontId="8" fillId="0" borderId="9" xfId="8" applyNumberFormat="1" applyFont="1" applyFill="1" applyBorder="1" applyAlignment="1">
      <alignment horizontal="left" vertical="top" wrapText="1"/>
    </xf>
    <xf numFmtId="49" fontId="8" fillId="0" borderId="8" xfId="8" applyNumberFormat="1" applyFont="1" applyFill="1" applyBorder="1" applyAlignment="1">
      <alignment horizontal="left" vertical="top" wrapText="1"/>
    </xf>
    <xf numFmtId="49" fontId="8" fillId="0" borderId="10" xfId="8" applyNumberFormat="1" applyFont="1" applyFill="1" applyBorder="1" applyAlignment="1">
      <alignment horizontal="left" vertical="top" wrapText="1"/>
    </xf>
    <xf numFmtId="49" fontId="8" fillId="0" borderId="42" xfId="8" applyNumberFormat="1" applyFont="1" applyFill="1" applyBorder="1" applyAlignment="1">
      <alignment horizontal="left" vertical="top" wrapText="1"/>
    </xf>
    <xf numFmtId="49" fontId="8" fillId="0" borderId="43" xfId="8" applyNumberFormat="1" applyFont="1" applyFill="1" applyBorder="1" applyAlignment="1">
      <alignment horizontal="left" vertical="top" wrapText="1"/>
    </xf>
    <xf numFmtId="49" fontId="8" fillId="0" borderId="44" xfId="8" applyNumberFormat="1" applyFont="1" applyFill="1" applyBorder="1" applyAlignment="1">
      <alignment horizontal="left" vertical="top" wrapText="1"/>
    </xf>
    <xf numFmtId="49" fontId="32" fillId="0" borderId="29" xfId="8" applyNumberFormat="1" applyFont="1" applyBorder="1" applyAlignment="1">
      <alignment horizontal="center" vertical="center"/>
    </xf>
    <xf numFmtId="49" fontId="32" fillId="0" borderId="24" xfId="8" applyNumberFormat="1" applyFont="1" applyBorder="1" applyAlignment="1">
      <alignment horizontal="center" vertical="center"/>
    </xf>
    <xf numFmtId="49" fontId="32" fillId="0" borderId="3" xfId="8" applyNumberFormat="1" applyFont="1" applyBorder="1" applyAlignment="1">
      <alignment horizontal="center" wrapText="1"/>
    </xf>
    <xf numFmtId="49" fontId="32" fillId="0" borderId="4" xfId="8" applyNumberFormat="1" applyFont="1" applyBorder="1" applyAlignment="1">
      <alignment horizontal="center" wrapText="1"/>
    </xf>
    <xf numFmtId="49" fontId="8" fillId="0" borderId="9" xfId="8" applyNumberFormat="1" applyFont="1" applyFill="1" applyBorder="1" applyAlignment="1">
      <alignment horizontal="left" vertical="center" wrapText="1" indent="4"/>
    </xf>
    <xf numFmtId="49" fontId="8" fillId="0" borderId="8" xfId="8" applyNumberFormat="1" applyFont="1" applyFill="1" applyBorder="1" applyAlignment="1">
      <alignment horizontal="left" vertical="center" wrapText="1" indent="4"/>
    </xf>
    <xf numFmtId="49" fontId="8" fillId="0" borderId="10" xfId="8" applyNumberFormat="1" applyFont="1" applyFill="1" applyBorder="1" applyAlignment="1">
      <alignment horizontal="left" vertical="center" wrapText="1" indent="4"/>
    </xf>
    <xf numFmtId="49" fontId="8" fillId="2" borderId="9" xfId="8" applyNumberFormat="1" applyFont="1" applyFill="1" applyBorder="1" applyAlignment="1">
      <alignment horizontal="left" wrapText="1"/>
    </xf>
    <xf numFmtId="49" fontId="8" fillId="2" borderId="8" xfId="8" applyNumberFormat="1" applyFont="1" applyFill="1" applyBorder="1" applyAlignment="1">
      <alignment horizontal="left" wrapText="1"/>
    </xf>
    <xf numFmtId="49" fontId="8" fillId="2" borderId="10" xfId="8" applyNumberFormat="1" applyFont="1" applyFill="1" applyBorder="1" applyAlignment="1">
      <alignment horizontal="left" wrapText="1"/>
    </xf>
    <xf numFmtId="49" fontId="7" fillId="0" borderId="10" xfId="8" applyNumberFormat="1" applyFont="1" applyBorder="1" applyAlignment="1">
      <alignment horizontal="center" vertical="center" wrapText="1"/>
    </xf>
    <xf numFmtId="49" fontId="7" fillId="0" borderId="1" xfId="8" applyNumberFormat="1" applyFont="1" applyBorder="1" applyAlignment="1">
      <alignment horizontal="center" vertical="center" wrapText="1"/>
    </xf>
    <xf numFmtId="49" fontId="7" fillId="0" borderId="3" xfId="8" applyNumberFormat="1" applyFont="1" applyBorder="1" applyAlignment="1">
      <alignment horizontal="center" vertical="center" wrapText="1"/>
    </xf>
    <xf numFmtId="49" fontId="7" fillId="0" borderId="4" xfId="8" applyNumberFormat="1" applyFont="1" applyBorder="1" applyAlignment="1">
      <alignment horizontal="center" vertical="center" wrapText="1"/>
    </xf>
    <xf numFmtId="49" fontId="11" fillId="0" borderId="9" xfId="8" applyNumberFormat="1" applyFont="1" applyBorder="1" applyAlignment="1">
      <alignment horizontal="center" vertical="center"/>
    </xf>
    <xf numFmtId="49" fontId="11" fillId="0" borderId="8" xfId="8" applyNumberFormat="1" applyFont="1" applyBorder="1" applyAlignment="1">
      <alignment horizontal="center" vertical="center"/>
    </xf>
    <xf numFmtId="49" fontId="11" fillId="0" borderId="10" xfId="8" applyNumberFormat="1" applyFont="1" applyBorder="1" applyAlignment="1">
      <alignment horizontal="center" vertical="center"/>
    </xf>
    <xf numFmtId="49" fontId="32" fillId="0" borderId="9" xfId="8" applyNumberFormat="1" applyFont="1" applyBorder="1" applyAlignment="1">
      <alignment horizontal="left" vertical="center" wrapText="1"/>
    </xf>
    <xf numFmtId="49" fontId="32" fillId="0" borderId="8" xfId="8" applyNumberFormat="1" applyFont="1" applyBorder="1" applyAlignment="1">
      <alignment horizontal="left" vertical="center" wrapText="1"/>
    </xf>
    <xf numFmtId="49" fontId="32" fillId="0" borderId="10" xfId="8" applyNumberFormat="1" applyFont="1" applyBorder="1" applyAlignment="1">
      <alignment horizontal="left" vertical="center" wrapText="1"/>
    </xf>
    <xf numFmtId="165" fontId="8" fillId="0" borderId="9" xfId="8" applyNumberFormat="1" applyFont="1" applyBorder="1" applyAlignment="1">
      <alignment horizontal="left" vertical="center" wrapText="1" indent="2"/>
    </xf>
    <xf numFmtId="165" fontId="8" fillId="0" borderId="8" xfId="8" applyNumberFormat="1" applyFont="1" applyBorder="1" applyAlignment="1">
      <alignment horizontal="left" vertical="center" wrapText="1" indent="2"/>
    </xf>
    <xf numFmtId="165" fontId="8" fillId="0" borderId="10" xfId="8" applyNumberFormat="1" applyFont="1" applyBorder="1" applyAlignment="1">
      <alignment horizontal="left" vertical="center" wrapText="1" indent="2"/>
    </xf>
    <xf numFmtId="49" fontId="8" fillId="0" borderId="9" xfId="8" applyNumberFormat="1" applyFont="1" applyBorder="1" applyAlignment="1">
      <alignment horizontal="left" vertical="center" wrapText="1" indent="2"/>
    </xf>
    <xf numFmtId="49" fontId="8" fillId="0" borderId="8" xfId="8" applyNumberFormat="1" applyFont="1" applyBorder="1" applyAlignment="1">
      <alignment horizontal="left" vertical="center" wrapText="1" indent="2"/>
    </xf>
    <xf numFmtId="49" fontId="8" fillId="0" borderId="10" xfId="8" applyNumberFormat="1" applyFont="1" applyBorder="1" applyAlignment="1">
      <alignment horizontal="left" vertical="center" wrapText="1" indent="2"/>
    </xf>
    <xf numFmtId="4" fontId="7" fillId="0" borderId="3" xfId="8" applyNumberFormat="1" applyFont="1" applyBorder="1" applyAlignment="1">
      <alignment horizontal="center"/>
    </xf>
    <xf numFmtId="4" fontId="7" fillId="0" borderId="4" xfId="8" applyNumberFormat="1" applyFont="1" applyBorder="1" applyAlignment="1">
      <alignment horizontal="center"/>
    </xf>
    <xf numFmtId="0" fontId="21" fillId="0" borderId="0" xfId="8" applyFont="1" applyAlignment="1">
      <alignment horizontal="center" vertical="center"/>
    </xf>
    <xf numFmtId="0" fontId="31" fillId="0" borderId="0" xfId="8" applyFont="1" applyAlignment="1"/>
    <xf numFmtId="0" fontId="32" fillId="0" borderId="0" xfId="8" applyFont="1" applyAlignment="1">
      <alignment horizontal="center" vertical="center"/>
    </xf>
    <xf numFmtId="0" fontId="12" fillId="0" borderId="0" xfId="8" applyFont="1" applyAlignment="1"/>
    <xf numFmtId="49" fontId="8" fillId="0" borderId="1" xfId="8" applyNumberFormat="1" applyFont="1" applyFill="1" applyBorder="1" applyAlignment="1">
      <alignment horizontal="center" vertical="center" wrapText="1"/>
    </xf>
    <xf numFmtId="49" fontId="8" fillId="0" borderId="9" xfId="8" applyNumberFormat="1" applyFont="1" applyFill="1" applyBorder="1" applyAlignment="1">
      <alignment horizontal="left" vertical="center" wrapText="1"/>
    </xf>
    <xf numFmtId="49" fontId="8" fillId="0" borderId="8" xfId="8" applyNumberFormat="1" applyFont="1" applyFill="1" applyBorder="1" applyAlignment="1">
      <alignment horizontal="left" vertical="center" wrapText="1"/>
    </xf>
    <xf numFmtId="49" fontId="8" fillId="0" borderId="10" xfId="8" applyNumberFormat="1" applyFont="1" applyFill="1" applyBorder="1" applyAlignment="1">
      <alignment horizontal="left" vertical="center" wrapText="1"/>
    </xf>
    <xf numFmtId="49" fontId="7" fillId="0" borderId="12" xfId="8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7" fillId="0" borderId="31" xfId="8" applyNumberFormat="1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8" fillId="0" borderId="0" xfId="8" applyFont="1" applyFill="1" applyAlignment="1">
      <alignment horizontal="left"/>
    </xf>
    <xf numFmtId="49" fontId="7" fillId="0" borderId="31" xfId="8" applyNumberFormat="1" applyFont="1" applyBorder="1" applyAlignment="1">
      <alignment horizontal="center"/>
    </xf>
    <xf numFmtId="49" fontId="7" fillId="0" borderId="25" xfId="8" applyNumberFormat="1" applyFont="1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49" fontId="7" fillId="0" borderId="40" xfId="8" applyNumberFormat="1" applyFont="1" applyBorder="1" applyAlignment="1">
      <alignment horizontal="center" vertical="center"/>
    </xf>
    <xf numFmtId="49" fontId="7" fillId="0" borderId="32" xfId="8" applyNumberFormat="1" applyFont="1" applyBorder="1" applyAlignment="1">
      <alignment horizontal="center" vertical="center"/>
    </xf>
    <xf numFmtId="49" fontId="32" fillId="0" borderId="17" xfId="8" applyNumberFormat="1" applyFont="1" applyBorder="1" applyAlignment="1">
      <alignment horizontal="center" wrapText="1"/>
    </xf>
    <xf numFmtId="49" fontId="7" fillId="0" borderId="3" xfId="8" applyNumberFormat="1" applyFont="1" applyBorder="1" applyAlignment="1">
      <alignment horizontal="center" vertical="center"/>
    </xf>
    <xf numFmtId="49" fontId="7" fillId="0" borderId="17" xfId="8" applyNumberFormat="1" applyFont="1" applyBorder="1" applyAlignment="1">
      <alignment horizontal="center" vertical="center"/>
    </xf>
    <xf numFmtId="4" fontId="7" fillId="0" borderId="17" xfId="8" applyNumberFormat="1" applyFont="1" applyBorder="1" applyAlignment="1">
      <alignment horizontal="center"/>
    </xf>
    <xf numFmtId="49" fontId="7" fillId="0" borderId="33" xfId="8" applyNumberFormat="1" applyFont="1" applyBorder="1" applyAlignment="1">
      <alignment horizontal="center"/>
    </xf>
    <xf numFmtId="49" fontId="7" fillId="0" borderId="4" xfId="8" applyNumberFormat="1" applyFont="1" applyBorder="1" applyAlignment="1">
      <alignment horizontal="center" vertical="center"/>
    </xf>
    <xf numFmtId="0" fontId="39" fillId="0" borderId="27" xfId="6" applyFont="1" applyBorder="1" applyAlignment="1">
      <alignment horizontal="center" vertical="center"/>
    </xf>
    <xf numFmtId="0" fontId="39" fillId="0" borderId="0" xfId="6" applyFont="1" applyBorder="1" applyAlignment="1">
      <alignment horizontal="center" vertical="center"/>
    </xf>
    <xf numFmtId="0" fontId="39" fillId="0" borderId="2" xfId="6" applyFont="1" applyBorder="1" applyAlignment="1">
      <alignment horizontal="center" vertical="center"/>
    </xf>
    <xf numFmtId="0" fontId="39" fillId="0" borderId="11" xfId="6" applyFont="1" applyBorder="1" applyAlignment="1">
      <alignment horizontal="center" vertical="center"/>
    </xf>
    <xf numFmtId="0" fontId="39" fillId="0" borderId="7" xfId="6" applyFont="1" applyBorder="1" applyAlignment="1">
      <alignment horizontal="center" vertical="center"/>
    </xf>
    <xf numFmtId="0" fontId="39" fillId="0" borderId="12" xfId="6" applyFont="1" applyBorder="1" applyAlignment="1">
      <alignment horizontal="center" vertical="center"/>
    </xf>
    <xf numFmtId="0" fontId="41" fillId="0" borderId="0" xfId="6" applyFont="1" applyAlignment="1">
      <alignment horizontal="center"/>
    </xf>
    <xf numFmtId="49" fontId="8" fillId="0" borderId="6" xfId="6" applyNumberFormat="1" applyFont="1" applyBorder="1" applyAlignment="1">
      <alignment horizontal="center"/>
    </xf>
    <xf numFmtId="0" fontId="8" fillId="0" borderId="6" xfId="6" applyFont="1" applyBorder="1" applyAlignment="1">
      <alignment horizontal="center"/>
    </xf>
    <xf numFmtId="0" fontId="39" fillId="0" borderId="9" xfId="6" applyFont="1" applyBorder="1" applyAlignment="1">
      <alignment horizontal="center" vertical="center"/>
    </xf>
    <xf numFmtId="0" fontId="39" fillId="0" borderId="8" xfId="6" applyFont="1" applyBorder="1" applyAlignment="1">
      <alignment horizontal="center" vertical="center"/>
    </xf>
    <xf numFmtId="0" fontId="39" fillId="0" borderId="10" xfId="6" applyFont="1" applyBorder="1" applyAlignment="1">
      <alignment horizontal="center" vertical="center"/>
    </xf>
    <xf numFmtId="0" fontId="39" fillId="0" borderId="9" xfId="6" applyFont="1" applyBorder="1" applyAlignment="1">
      <alignment horizontal="left" wrapText="1"/>
    </xf>
    <xf numFmtId="0" fontId="39" fillId="0" borderId="8" xfId="6" applyFont="1" applyBorder="1" applyAlignment="1">
      <alignment horizontal="left" wrapText="1"/>
    </xf>
    <xf numFmtId="0" fontId="39" fillId="0" borderId="10" xfId="6" applyFont="1" applyBorder="1" applyAlignment="1">
      <alignment horizontal="left" wrapText="1"/>
    </xf>
    <xf numFmtId="4" fontId="39" fillId="0" borderId="9" xfId="6" applyNumberFormat="1" applyFont="1" applyBorder="1" applyAlignment="1">
      <alignment horizontal="center" vertical="center"/>
    </xf>
    <xf numFmtId="4" fontId="39" fillId="0" borderId="8" xfId="6" applyNumberFormat="1" applyFont="1" applyBorder="1" applyAlignment="1">
      <alignment horizontal="center" vertical="center"/>
    </xf>
    <xf numFmtId="4" fontId="39" fillId="0" borderId="10" xfId="6" applyNumberFormat="1" applyFont="1" applyBorder="1" applyAlignment="1">
      <alignment horizontal="center" vertical="center"/>
    </xf>
    <xf numFmtId="4" fontId="39" fillId="2" borderId="9" xfId="6" applyNumberFormat="1" applyFont="1" applyFill="1" applyBorder="1" applyAlignment="1">
      <alignment horizontal="right" vertical="center"/>
    </xf>
    <xf numFmtId="4" fontId="39" fillId="2" borderId="8" xfId="6" applyNumberFormat="1" applyFont="1" applyFill="1" applyBorder="1" applyAlignment="1">
      <alignment horizontal="right" vertical="center"/>
    </xf>
    <xf numFmtId="4" fontId="39" fillId="2" borderId="10" xfId="6" applyNumberFormat="1" applyFont="1" applyFill="1" applyBorder="1" applyAlignment="1">
      <alignment horizontal="right" vertical="center"/>
    </xf>
    <xf numFmtId="4" fontId="39" fillId="0" borderId="9" xfId="6" applyNumberFormat="1" applyFont="1" applyBorder="1" applyAlignment="1">
      <alignment horizontal="center"/>
    </xf>
    <xf numFmtId="4" fontId="39" fillId="0" borderId="8" xfId="6" applyNumberFormat="1" applyFont="1" applyBorder="1" applyAlignment="1">
      <alignment horizontal="center"/>
    </xf>
    <xf numFmtId="4" fontId="39" fillId="0" borderId="10" xfId="6" applyNumberFormat="1" applyFont="1" applyBorder="1" applyAlignment="1">
      <alignment horizontal="center"/>
    </xf>
    <xf numFmtId="0" fontId="39" fillId="0" borderId="9" xfId="6" applyFont="1" applyBorder="1" applyAlignment="1">
      <alignment horizontal="center"/>
    </xf>
    <xf numFmtId="0" fontId="39" fillId="0" borderId="8" xfId="6" applyFont="1" applyBorder="1" applyAlignment="1">
      <alignment horizontal="center"/>
    </xf>
    <xf numFmtId="0" fontId="39" fillId="0" borderId="10" xfId="6" applyFont="1" applyBorder="1" applyAlignment="1">
      <alignment horizontal="center"/>
    </xf>
    <xf numFmtId="4" fontId="39" fillId="2" borderId="9" xfId="6" applyNumberFormat="1" applyFont="1" applyFill="1" applyBorder="1" applyAlignment="1">
      <alignment horizontal="right"/>
    </xf>
    <xf numFmtId="4" fontId="39" fillId="2" borderId="8" xfId="6" applyNumberFormat="1" applyFont="1" applyFill="1" applyBorder="1" applyAlignment="1">
      <alignment horizontal="right"/>
    </xf>
    <xf numFmtId="4" fontId="39" fillId="2" borderId="10" xfId="6" applyNumberFormat="1" applyFont="1" applyFill="1" applyBorder="1" applyAlignment="1">
      <alignment horizontal="right"/>
    </xf>
    <xf numFmtId="0" fontId="39" fillId="0" borderId="9" xfId="6" applyFont="1" applyBorder="1" applyAlignment="1">
      <alignment horizontal="right"/>
    </xf>
    <xf numFmtId="0" fontId="39" fillId="0" borderId="8" xfId="6" applyFont="1" applyBorder="1" applyAlignment="1">
      <alignment horizontal="right"/>
    </xf>
    <xf numFmtId="0" fontId="39" fillId="0" borderId="10" xfId="6" applyFont="1" applyBorder="1" applyAlignment="1">
      <alignment horizontal="right"/>
    </xf>
    <xf numFmtId="4" fontId="43" fillId="0" borderId="9" xfId="6" applyNumberFormat="1" applyFont="1" applyBorder="1" applyAlignment="1">
      <alignment horizontal="right"/>
    </xf>
    <xf numFmtId="4" fontId="43" fillId="0" borderId="8" xfId="6" applyNumberFormat="1" applyFont="1" applyBorder="1" applyAlignment="1">
      <alignment horizontal="right"/>
    </xf>
    <xf numFmtId="4" fontId="43" fillId="0" borderId="10" xfId="6" applyNumberFormat="1" applyFont="1" applyBorder="1" applyAlignment="1">
      <alignment horizontal="right"/>
    </xf>
    <xf numFmtId="0" fontId="39" fillId="0" borderId="5" xfId="6" applyFont="1" applyBorder="1" applyAlignment="1">
      <alignment horizontal="center"/>
    </xf>
    <xf numFmtId="0" fontId="39" fillId="0" borderId="6" xfId="6" applyFont="1" applyBorder="1" applyAlignment="1">
      <alignment horizontal="center"/>
    </xf>
    <xf numFmtId="0" fontId="39" fillId="0" borderId="13" xfId="6" applyFont="1" applyBorder="1" applyAlignment="1">
      <alignment horizontal="center"/>
    </xf>
    <xf numFmtId="4" fontId="39" fillId="0" borderId="9" xfId="6" applyNumberFormat="1" applyFont="1" applyBorder="1" applyAlignment="1">
      <alignment horizontal="right"/>
    </xf>
    <xf numFmtId="4" fontId="39" fillId="0" borderId="8" xfId="6" applyNumberFormat="1" applyFont="1" applyBorder="1" applyAlignment="1">
      <alignment horizontal="right"/>
    </xf>
    <xf numFmtId="4" fontId="39" fillId="0" borderId="10" xfId="6" applyNumberFormat="1" applyFont="1" applyBorder="1" applyAlignment="1">
      <alignment horizontal="right"/>
    </xf>
    <xf numFmtId="0" fontId="39" fillId="0" borderId="9" xfId="6" applyFont="1" applyBorder="1" applyAlignment="1">
      <alignment horizontal="left"/>
    </xf>
    <xf numFmtId="0" fontId="39" fillId="0" borderId="8" xfId="6" applyFont="1" applyBorder="1" applyAlignment="1">
      <alignment horizontal="left"/>
    </xf>
    <xf numFmtId="0" fontId="39" fillId="0" borderId="10" xfId="6" applyFont="1" applyBorder="1" applyAlignment="1">
      <alignment horizontal="left"/>
    </xf>
    <xf numFmtId="0" fontId="40" fillId="0" borderId="0" xfId="6" applyFont="1" applyAlignment="1">
      <alignment horizontal="left" vertical="top" wrapText="1"/>
    </xf>
    <xf numFmtId="0" fontId="39" fillId="0" borderId="5" xfId="6" applyFont="1" applyBorder="1" applyAlignment="1">
      <alignment horizontal="center" vertical="center"/>
    </xf>
    <xf numFmtId="0" fontId="39" fillId="0" borderId="6" xfId="6" applyFont="1" applyBorder="1" applyAlignment="1">
      <alignment horizontal="center" vertical="center"/>
    </xf>
    <xf numFmtId="0" fontId="39" fillId="0" borderId="13" xfId="6" applyFont="1" applyBorder="1" applyAlignment="1">
      <alignment horizontal="center" vertical="center"/>
    </xf>
    <xf numFmtId="0" fontId="39" fillId="0" borderId="11" xfId="6" applyFont="1" applyBorder="1" applyAlignment="1">
      <alignment horizontal="left" indent="1"/>
    </xf>
    <xf numFmtId="0" fontId="39" fillId="0" borderId="7" xfId="6" applyFont="1" applyBorder="1" applyAlignment="1">
      <alignment horizontal="left" indent="1"/>
    </xf>
    <xf numFmtId="0" fontId="39" fillId="0" borderId="12" xfId="6" applyFont="1" applyBorder="1" applyAlignment="1">
      <alignment horizontal="left" indent="1"/>
    </xf>
    <xf numFmtId="4" fontId="39" fillId="0" borderId="11" xfId="6" applyNumberFormat="1" applyFont="1" applyBorder="1" applyAlignment="1">
      <alignment horizontal="right"/>
    </xf>
    <xf numFmtId="4" fontId="39" fillId="0" borderId="7" xfId="6" applyNumberFormat="1" applyFont="1" applyBorder="1" applyAlignment="1">
      <alignment horizontal="right"/>
    </xf>
    <xf numFmtId="4" fontId="39" fillId="0" borderId="12" xfId="6" applyNumberFormat="1" applyFont="1" applyBorder="1" applyAlignment="1">
      <alignment horizontal="right"/>
    </xf>
    <xf numFmtId="4" fontId="39" fillId="0" borderId="5" xfId="6" applyNumberFormat="1" applyFont="1" applyBorder="1" applyAlignment="1">
      <alignment horizontal="right"/>
    </xf>
    <xf numFmtId="4" fontId="39" fillId="0" borderId="6" xfId="6" applyNumberFormat="1" applyFont="1" applyBorder="1" applyAlignment="1">
      <alignment horizontal="right"/>
    </xf>
    <xf numFmtId="4" fontId="39" fillId="0" borderId="13" xfId="6" applyNumberFormat="1" applyFont="1" applyBorder="1" applyAlignment="1">
      <alignment horizontal="right"/>
    </xf>
    <xf numFmtId="0" fontId="39" fillId="0" borderId="5" xfId="6" applyFont="1" applyBorder="1" applyAlignment="1">
      <alignment horizontal="left" indent="1"/>
    </xf>
    <xf numFmtId="0" fontId="39" fillId="0" borderId="6" xfId="6" applyFont="1" applyBorder="1" applyAlignment="1">
      <alignment horizontal="left" indent="1"/>
    </xf>
    <xf numFmtId="0" fontId="39" fillId="0" borderId="13" xfId="6" applyFont="1" applyBorder="1" applyAlignment="1">
      <alignment horizontal="left" indent="1"/>
    </xf>
    <xf numFmtId="0" fontId="39" fillId="0" borderId="11" xfId="6" applyFont="1" applyBorder="1" applyAlignment="1">
      <alignment horizontal="left"/>
    </xf>
    <xf numFmtId="0" fontId="39" fillId="0" borderId="7" xfId="6" applyFont="1" applyBorder="1" applyAlignment="1">
      <alignment horizontal="left"/>
    </xf>
    <xf numFmtId="0" fontId="39" fillId="0" borderId="12" xfId="6" applyFont="1" applyBorder="1" applyAlignment="1">
      <alignment horizontal="left"/>
    </xf>
    <xf numFmtId="0" fontId="39" fillId="0" borderId="5" xfId="6" applyFont="1" applyBorder="1" applyAlignment="1">
      <alignment horizontal="left"/>
    </xf>
    <xf numFmtId="0" fontId="39" fillId="0" borderId="6" xfId="6" applyFont="1" applyBorder="1" applyAlignment="1">
      <alignment horizontal="left"/>
    </xf>
    <xf numFmtId="0" fontId="39" fillId="0" borderId="13" xfId="6" applyFont="1" applyBorder="1" applyAlignment="1">
      <alignment horizontal="left"/>
    </xf>
    <xf numFmtId="4" fontId="39" fillId="0" borderId="11" xfId="6" applyNumberFormat="1" applyFont="1" applyBorder="1" applyAlignment="1">
      <alignment horizontal="center"/>
    </xf>
    <xf numFmtId="4" fontId="39" fillId="0" borderId="7" xfId="6" applyNumberFormat="1" applyFont="1" applyBorder="1" applyAlignment="1">
      <alignment horizontal="center"/>
    </xf>
    <xf numFmtId="4" fontId="39" fillId="0" borderId="12" xfId="6" applyNumberFormat="1" applyFont="1" applyBorder="1" applyAlignment="1">
      <alignment horizontal="center"/>
    </xf>
    <xf numFmtId="4" fontId="39" fillId="0" borderId="5" xfId="6" applyNumberFormat="1" applyFont="1" applyBorder="1" applyAlignment="1">
      <alignment horizontal="center"/>
    </xf>
    <xf numFmtId="4" fontId="39" fillId="0" borderId="6" xfId="6" applyNumberFormat="1" applyFont="1" applyBorder="1" applyAlignment="1">
      <alignment horizontal="center"/>
    </xf>
    <xf numFmtId="4" fontId="39" fillId="0" borderId="13" xfId="6" applyNumberFormat="1" applyFont="1" applyBorder="1" applyAlignment="1">
      <alignment horizontal="center"/>
    </xf>
    <xf numFmtId="4" fontId="39" fillId="0" borderId="27" xfId="6" applyNumberFormat="1" applyFont="1" applyBorder="1" applyAlignment="1">
      <alignment horizontal="right"/>
    </xf>
    <xf numFmtId="4" fontId="39" fillId="0" borderId="0" xfId="6" applyNumberFormat="1" applyFont="1" applyBorder="1" applyAlignment="1">
      <alignment horizontal="right"/>
    </xf>
    <xf numFmtId="4" fontId="39" fillId="0" borderId="2" xfId="6" applyNumberFormat="1" applyFont="1" applyBorder="1" applyAlignment="1">
      <alignment horizontal="right"/>
    </xf>
    <xf numFmtId="0" fontId="39" fillId="0" borderId="27" xfId="6" applyFont="1" applyBorder="1" applyAlignment="1">
      <alignment horizontal="left" indent="1"/>
    </xf>
    <xf numFmtId="0" fontId="39" fillId="0" borderId="0" xfId="6" applyFont="1" applyBorder="1" applyAlignment="1">
      <alignment horizontal="left" indent="1"/>
    </xf>
    <xf numFmtId="0" fontId="39" fillId="0" borderId="2" xfId="6" applyFont="1" applyBorder="1" applyAlignment="1">
      <alignment horizontal="left" indent="1"/>
    </xf>
    <xf numFmtId="0" fontId="39" fillId="0" borderId="9" xfId="6" applyFont="1" applyBorder="1" applyAlignment="1">
      <alignment horizontal="left" indent="1"/>
    </xf>
    <xf numFmtId="0" fontId="39" fillId="0" borderId="8" xfId="6" applyFont="1" applyBorder="1" applyAlignment="1">
      <alignment horizontal="left" indent="1"/>
    </xf>
    <xf numFmtId="0" fontId="39" fillId="0" borderId="10" xfId="6" applyFont="1" applyBorder="1" applyAlignment="1">
      <alignment horizontal="left" indent="1"/>
    </xf>
    <xf numFmtId="0" fontId="39" fillId="0" borderId="27" xfId="6" applyFont="1" applyBorder="1" applyAlignment="1">
      <alignment horizontal="center"/>
    </xf>
    <xf numFmtId="0" fontId="39" fillId="0" borderId="0" xfId="6" applyFont="1" applyBorder="1" applyAlignment="1">
      <alignment horizontal="center"/>
    </xf>
    <xf numFmtId="0" fontId="39" fillId="0" borderId="2" xfId="6" applyFont="1" applyBorder="1" applyAlignment="1">
      <alignment horizontal="center"/>
    </xf>
    <xf numFmtId="0" fontId="41" fillId="0" borderId="0" xfId="6" applyFont="1" applyAlignment="1">
      <alignment horizontal="center" wrapText="1"/>
    </xf>
    <xf numFmtId="0" fontId="39" fillId="0" borderId="11" xfId="6" applyFont="1" applyBorder="1" applyAlignment="1">
      <alignment horizontal="center"/>
    </xf>
    <xf numFmtId="0" fontId="39" fillId="0" borderId="7" xfId="6" applyFont="1" applyBorder="1" applyAlignment="1">
      <alignment horizontal="center"/>
    </xf>
    <xf numFmtId="0" fontId="39" fillId="0" borderId="12" xfId="6" applyFont="1" applyBorder="1" applyAlignment="1">
      <alignment horizontal="center"/>
    </xf>
    <xf numFmtId="4" fontId="43" fillId="0" borderId="5" xfId="6" applyNumberFormat="1" applyFont="1" applyBorder="1" applyAlignment="1">
      <alignment horizontal="center"/>
    </xf>
    <xf numFmtId="4" fontId="43" fillId="0" borderId="6" xfId="6" applyNumberFormat="1" applyFont="1" applyBorder="1" applyAlignment="1">
      <alignment horizontal="center"/>
    </xf>
    <xf numFmtId="4" fontId="43" fillId="0" borderId="13" xfId="6" applyNumberFormat="1" applyFont="1" applyBorder="1" applyAlignment="1">
      <alignment horizontal="center"/>
    </xf>
    <xf numFmtId="0" fontId="39" fillId="0" borderId="9" xfId="6" applyFont="1" applyBorder="1" applyAlignment="1">
      <alignment horizontal="left" vertical="center" wrapText="1"/>
    </xf>
    <xf numFmtId="0" fontId="39" fillId="0" borderId="8" xfId="6" applyFont="1" applyBorder="1" applyAlignment="1">
      <alignment horizontal="left" vertical="center" wrapText="1"/>
    </xf>
    <xf numFmtId="0" fontId="39" fillId="0" borderId="10" xfId="6" applyFont="1" applyBorder="1" applyAlignment="1">
      <alignment horizontal="left" vertical="center" wrapText="1"/>
    </xf>
    <xf numFmtId="4" fontId="39" fillId="0" borderId="5" xfId="6" applyNumberFormat="1" applyFont="1" applyBorder="1" applyAlignment="1">
      <alignment horizontal="center" vertical="center"/>
    </xf>
    <xf numFmtId="4" fontId="39" fillId="0" borderId="6" xfId="6" applyNumberFormat="1" applyFont="1" applyBorder="1" applyAlignment="1">
      <alignment horizontal="center" vertical="center"/>
    </xf>
    <xf numFmtId="4" fontId="39" fillId="0" borderId="13" xfId="6" applyNumberFormat="1" applyFont="1" applyBorder="1" applyAlignment="1">
      <alignment horizontal="center" vertical="center"/>
    </xf>
    <xf numFmtId="0" fontId="39" fillId="0" borderId="5" xfId="6" applyFont="1" applyBorder="1" applyAlignment="1">
      <alignment horizontal="right"/>
    </xf>
    <xf numFmtId="0" fontId="39" fillId="0" borderId="6" xfId="6" applyFont="1" applyBorder="1" applyAlignment="1">
      <alignment horizontal="right"/>
    </xf>
    <xf numFmtId="0" fontId="39" fillId="0" borderId="13" xfId="6" applyFont="1" applyBorder="1" applyAlignment="1">
      <alignment horizontal="right"/>
    </xf>
    <xf numFmtId="49" fontId="41" fillId="0" borderId="6" xfId="6" applyNumberFormat="1" applyFont="1" applyBorder="1" applyAlignment="1">
      <alignment horizontal="center"/>
    </xf>
    <xf numFmtId="0" fontId="41" fillId="0" borderId="6" xfId="6" applyFont="1" applyBorder="1" applyAlignment="1">
      <alignment horizontal="center"/>
    </xf>
    <xf numFmtId="2" fontId="39" fillId="0" borderId="5" xfId="6" applyNumberFormat="1" applyFont="1" applyBorder="1" applyAlignment="1">
      <alignment horizontal="center"/>
    </xf>
    <xf numFmtId="2" fontId="39" fillId="0" borderId="6" xfId="6" applyNumberFormat="1" applyFont="1" applyBorder="1" applyAlignment="1">
      <alignment horizontal="center"/>
    </xf>
    <xf numFmtId="2" fontId="39" fillId="0" borderId="13" xfId="6" applyNumberFormat="1" applyFont="1" applyBorder="1" applyAlignment="1">
      <alignment horizontal="center"/>
    </xf>
    <xf numFmtId="0" fontId="41" fillId="0" borderId="7" xfId="6" applyFont="1" applyBorder="1" applyAlignment="1">
      <alignment horizontal="center" wrapText="1"/>
    </xf>
    <xf numFmtId="0" fontId="8" fillId="0" borderId="6" xfId="6" applyFont="1" applyBorder="1" applyAlignment="1">
      <alignment horizontal="center" wrapText="1"/>
    </xf>
    <xf numFmtId="0" fontId="41" fillId="0" borderId="6" xfId="6" applyFont="1" applyBorder="1" applyAlignment="1">
      <alignment horizontal="center" wrapText="1"/>
    </xf>
    <xf numFmtId="166" fontId="39" fillId="2" borderId="5" xfId="6" applyNumberFormat="1" applyFont="1" applyFill="1" applyBorder="1" applyAlignment="1">
      <alignment horizontal="right"/>
    </xf>
    <xf numFmtId="166" fontId="39" fillId="2" borderId="6" xfId="6" applyNumberFormat="1" applyFont="1" applyFill="1" applyBorder="1" applyAlignment="1">
      <alignment horizontal="right"/>
    </xf>
    <xf numFmtId="166" fontId="39" fillId="2" borderId="13" xfId="6" applyNumberFormat="1" applyFont="1" applyFill="1" applyBorder="1" applyAlignment="1">
      <alignment horizontal="right"/>
    </xf>
    <xf numFmtId="2" fontId="39" fillId="2" borderId="5" xfId="6" applyNumberFormat="1" applyFont="1" applyFill="1" applyBorder="1" applyAlignment="1">
      <alignment horizontal="right"/>
    </xf>
    <xf numFmtId="2" fontId="39" fillId="2" borderId="6" xfId="6" applyNumberFormat="1" applyFont="1" applyFill="1" applyBorder="1" applyAlignment="1">
      <alignment horizontal="right"/>
    </xf>
    <xf numFmtId="2" fontId="39" fillId="2" borderId="13" xfId="6" applyNumberFormat="1" applyFont="1" applyFill="1" applyBorder="1" applyAlignment="1">
      <alignment horizontal="right"/>
    </xf>
    <xf numFmtId="0" fontId="39" fillId="2" borderId="5" xfId="6" applyFont="1" applyFill="1" applyBorder="1" applyAlignment="1">
      <alignment horizontal="right"/>
    </xf>
    <xf numFmtId="0" fontId="39" fillId="2" borderId="6" xfId="6" applyFont="1" applyFill="1" applyBorder="1" applyAlignment="1">
      <alignment horizontal="right"/>
    </xf>
    <xf numFmtId="0" fontId="39" fillId="2" borderId="13" xfId="6" applyFont="1" applyFill="1" applyBorder="1" applyAlignment="1">
      <alignment horizontal="right"/>
    </xf>
    <xf numFmtId="4" fontId="39" fillId="2" borderId="5" xfId="6" applyNumberFormat="1" applyFont="1" applyFill="1" applyBorder="1" applyAlignment="1">
      <alignment horizontal="right"/>
    </xf>
    <xf numFmtId="4" fontId="39" fillId="2" borderId="6" xfId="6" applyNumberFormat="1" applyFont="1" applyFill="1" applyBorder="1" applyAlignment="1">
      <alignment horizontal="right"/>
    </xf>
    <xf numFmtId="4" fontId="39" fillId="2" borderId="13" xfId="6" applyNumberFormat="1" applyFont="1" applyFill="1" applyBorder="1" applyAlignment="1">
      <alignment horizontal="right"/>
    </xf>
    <xf numFmtId="0" fontId="39" fillId="0" borderId="9" xfId="0" applyFont="1" applyBorder="1" applyAlignment="1">
      <alignment horizontal="right"/>
    </xf>
    <xf numFmtId="0" fontId="39" fillId="0" borderId="8" xfId="0" applyFont="1" applyBorder="1" applyAlignment="1">
      <alignment horizontal="right"/>
    </xf>
    <xf numFmtId="0" fontId="39" fillId="0" borderId="10" xfId="0" applyFont="1" applyBorder="1" applyAlignment="1">
      <alignment horizontal="right"/>
    </xf>
    <xf numFmtId="0" fontId="39" fillId="0" borderId="5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9" fillId="0" borderId="13" xfId="0" applyFont="1" applyBorder="1" applyAlignment="1">
      <alignment horizontal="left"/>
    </xf>
    <xf numFmtId="1" fontId="39" fillId="0" borderId="9" xfId="0" applyNumberFormat="1" applyFont="1" applyBorder="1" applyAlignment="1">
      <alignment horizontal="right"/>
    </xf>
    <xf numFmtId="1" fontId="39" fillId="0" borderId="8" xfId="0" applyNumberFormat="1" applyFont="1" applyBorder="1" applyAlignment="1">
      <alignment horizontal="right"/>
    </xf>
    <xf numFmtId="1" fontId="39" fillId="0" borderId="10" xfId="0" applyNumberFormat="1" applyFont="1" applyBorder="1" applyAlignment="1">
      <alignment horizontal="right"/>
    </xf>
    <xf numFmtId="0" fontId="39" fillId="0" borderId="5" xfId="0" applyFont="1" applyBorder="1" applyAlignment="1">
      <alignment horizontal="right"/>
    </xf>
    <xf numFmtId="0" fontId="39" fillId="0" borderId="6" xfId="0" applyFont="1" applyBorder="1" applyAlignment="1">
      <alignment horizontal="right"/>
    </xf>
    <xf numFmtId="0" fontId="39" fillId="0" borderId="13" xfId="0" applyFont="1" applyBorder="1" applyAlignment="1">
      <alignment horizontal="right"/>
    </xf>
    <xf numFmtId="4" fontId="39" fillId="0" borderId="5" xfId="0" applyNumberFormat="1" applyFont="1" applyBorder="1" applyAlignment="1">
      <alignment horizontal="right"/>
    </xf>
    <xf numFmtId="4" fontId="39" fillId="0" borderId="6" xfId="0" applyNumberFormat="1" applyFont="1" applyBorder="1" applyAlignment="1">
      <alignment horizontal="right"/>
    </xf>
    <xf numFmtId="4" fontId="39" fillId="0" borderId="13" xfId="0" applyNumberFormat="1" applyFont="1" applyBorder="1" applyAlignment="1">
      <alignment horizontal="right"/>
    </xf>
    <xf numFmtId="2" fontId="39" fillId="0" borderId="5" xfId="6" applyNumberFormat="1" applyFont="1" applyBorder="1" applyAlignment="1">
      <alignment horizontal="center" vertical="center"/>
    </xf>
    <xf numFmtId="2" fontId="39" fillId="0" borderId="6" xfId="6" applyNumberFormat="1" applyFont="1" applyBorder="1" applyAlignment="1">
      <alignment horizontal="center" vertical="center"/>
    </xf>
    <xf numFmtId="2" fontId="39" fillId="0" borderId="13" xfId="6" applyNumberFormat="1" applyFont="1" applyBorder="1" applyAlignment="1">
      <alignment horizontal="center" vertical="center"/>
    </xf>
    <xf numFmtId="4" fontId="43" fillId="0" borderId="5" xfId="0" applyNumberFormat="1" applyFont="1" applyBorder="1" applyAlignment="1">
      <alignment horizontal="right"/>
    </xf>
    <xf numFmtId="4" fontId="43" fillId="0" borderId="6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4" fontId="43" fillId="0" borderId="5" xfId="6" applyNumberFormat="1" applyFont="1" applyBorder="1" applyAlignment="1">
      <alignment horizontal="right"/>
    </xf>
    <xf numFmtId="4" fontId="43" fillId="0" borderId="6" xfId="6" applyNumberFormat="1" applyFont="1" applyBorder="1" applyAlignment="1">
      <alignment horizontal="right"/>
    </xf>
    <xf numFmtId="4" fontId="43" fillId="0" borderId="13" xfId="6" applyNumberFormat="1" applyFont="1" applyBorder="1" applyAlignment="1">
      <alignment horizontal="right"/>
    </xf>
    <xf numFmtId="1" fontId="39" fillId="0" borderId="5" xfId="6" applyNumberFormat="1" applyFont="1" applyBorder="1" applyAlignment="1">
      <alignment horizontal="right" vertical="center"/>
    </xf>
    <xf numFmtId="1" fontId="39" fillId="0" borderId="6" xfId="6" applyNumberFormat="1" applyFont="1" applyBorder="1" applyAlignment="1">
      <alignment horizontal="right" vertical="center"/>
    </xf>
    <xf numFmtId="1" fontId="39" fillId="0" borderId="13" xfId="6" applyNumberFormat="1" applyFont="1" applyBorder="1" applyAlignment="1">
      <alignment horizontal="right" vertical="center"/>
    </xf>
    <xf numFmtId="0" fontId="39" fillId="0" borderId="5" xfId="6" applyFont="1" applyBorder="1" applyAlignment="1">
      <alignment horizontal="right" vertical="center"/>
    </xf>
    <xf numFmtId="0" fontId="39" fillId="0" borderId="6" xfId="6" applyFont="1" applyBorder="1" applyAlignment="1">
      <alignment horizontal="right" vertical="center"/>
    </xf>
    <xf numFmtId="0" fontId="39" fillId="0" borderId="13" xfId="6" applyFont="1" applyBorder="1" applyAlignment="1">
      <alignment horizontal="right" vertical="center"/>
    </xf>
    <xf numFmtId="4" fontId="39" fillId="0" borderId="5" xfId="6" applyNumberFormat="1" applyFont="1" applyBorder="1" applyAlignment="1">
      <alignment horizontal="right" vertical="center"/>
    </xf>
    <xf numFmtId="4" fontId="39" fillId="0" borderId="6" xfId="6" applyNumberFormat="1" applyFont="1" applyBorder="1" applyAlignment="1">
      <alignment horizontal="right" vertical="center"/>
    </xf>
    <xf numFmtId="4" fontId="39" fillId="0" borderId="13" xfId="6" applyNumberFormat="1" applyFont="1" applyBorder="1" applyAlignment="1">
      <alignment horizontal="right" vertical="center"/>
    </xf>
    <xf numFmtId="166" fontId="39" fillId="0" borderId="5" xfId="6" applyNumberFormat="1" applyFont="1" applyBorder="1" applyAlignment="1">
      <alignment horizontal="right" vertical="center"/>
    </xf>
    <xf numFmtId="166" fontId="39" fillId="0" borderId="6" xfId="6" applyNumberFormat="1" applyFont="1" applyBorder="1" applyAlignment="1">
      <alignment horizontal="right" vertical="center"/>
    </xf>
    <xf numFmtId="166" fontId="39" fillId="0" borderId="13" xfId="6" applyNumberFormat="1" applyFont="1" applyBorder="1" applyAlignment="1">
      <alignment horizontal="right" vertical="center"/>
    </xf>
    <xf numFmtId="0" fontId="38" fillId="0" borderId="8" xfId="6" applyBorder="1" applyAlignment="1">
      <alignment horizontal="left"/>
    </xf>
    <xf numFmtId="0" fontId="38" fillId="0" borderId="10" xfId="6" applyBorder="1" applyAlignment="1">
      <alignment horizontal="left"/>
    </xf>
    <xf numFmtId="4" fontId="39" fillId="0" borderId="5" xfId="6" applyNumberFormat="1" applyFont="1" applyFill="1" applyBorder="1" applyAlignment="1">
      <alignment horizontal="right"/>
    </xf>
    <xf numFmtId="4" fontId="39" fillId="0" borderId="6" xfId="6" applyNumberFormat="1" applyFont="1" applyFill="1" applyBorder="1" applyAlignment="1">
      <alignment horizontal="right"/>
    </xf>
    <xf numFmtId="4" fontId="39" fillId="0" borderId="13" xfId="6" applyNumberFormat="1" applyFont="1" applyFill="1" applyBorder="1" applyAlignment="1">
      <alignment horizontal="right"/>
    </xf>
    <xf numFmtId="4" fontId="39" fillId="0" borderId="9" xfId="6" applyNumberFormat="1" applyFont="1" applyFill="1" applyBorder="1" applyAlignment="1">
      <alignment horizontal="right"/>
    </xf>
    <xf numFmtId="4" fontId="38" fillId="0" borderId="8" xfId="6" applyNumberFormat="1" applyFill="1" applyBorder="1" applyAlignment="1">
      <alignment horizontal="right"/>
    </xf>
    <xf numFmtId="4" fontId="38" fillId="0" borderId="10" xfId="6" applyNumberFormat="1" applyFill="1" applyBorder="1" applyAlignment="1">
      <alignment horizontal="right"/>
    </xf>
    <xf numFmtId="3" fontId="39" fillId="0" borderId="9" xfId="6" applyNumberFormat="1" applyFont="1" applyBorder="1" applyAlignment="1">
      <alignment horizontal="center"/>
    </xf>
    <xf numFmtId="4" fontId="43" fillId="3" borderId="5" xfId="6" applyNumberFormat="1" applyFont="1" applyFill="1" applyBorder="1" applyAlignment="1">
      <alignment horizontal="right"/>
    </xf>
    <xf numFmtId="4" fontId="43" fillId="3" borderId="6" xfId="6" applyNumberFormat="1" applyFont="1" applyFill="1" applyBorder="1" applyAlignment="1">
      <alignment horizontal="right"/>
    </xf>
    <xf numFmtId="4" fontId="43" fillId="3" borderId="13" xfId="6" applyNumberFormat="1" applyFont="1" applyFill="1" applyBorder="1" applyAlignment="1">
      <alignment horizontal="right"/>
    </xf>
    <xf numFmtId="4" fontId="38" fillId="2" borderId="8" xfId="6" applyNumberFormat="1" applyFill="1" applyBorder="1" applyAlignment="1">
      <alignment horizontal="right"/>
    </xf>
    <xf numFmtId="4" fontId="38" fillId="2" borderId="10" xfId="6" applyNumberFormat="1" applyFill="1" applyBorder="1" applyAlignment="1">
      <alignment horizontal="right"/>
    </xf>
    <xf numFmtId="0" fontId="43" fillId="0" borderId="5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2" borderId="5" xfId="0" applyFont="1" applyFill="1" applyBorder="1" applyAlignment="1">
      <alignment horizontal="left" wrapText="1"/>
    </xf>
    <xf numFmtId="0" fontId="43" fillId="2" borderId="6" xfId="0" applyFont="1" applyFill="1" applyBorder="1" applyAlignment="1">
      <alignment horizontal="left" wrapText="1"/>
    </xf>
    <xf numFmtId="0" fontId="43" fillId="2" borderId="13" xfId="0" applyFont="1" applyFill="1" applyBorder="1" applyAlignment="1">
      <alignment horizontal="left" wrapText="1"/>
    </xf>
    <xf numFmtId="0" fontId="39" fillId="2" borderId="5" xfId="0" applyFont="1" applyFill="1" applyBorder="1" applyAlignment="1">
      <alignment horizontal="center"/>
    </xf>
    <xf numFmtId="0" fontId="39" fillId="2" borderId="6" xfId="0" applyFont="1" applyFill="1" applyBorder="1" applyAlignment="1">
      <alignment horizontal="center"/>
    </xf>
    <xf numFmtId="0" fontId="39" fillId="2" borderId="13" xfId="0" applyFont="1" applyFill="1" applyBorder="1" applyAlignment="1">
      <alignment horizontal="center"/>
    </xf>
    <xf numFmtId="3" fontId="39" fillId="2" borderId="9" xfId="0" applyNumberFormat="1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4" fontId="43" fillId="2" borderId="5" xfId="0" applyNumberFormat="1" applyFont="1" applyFill="1" applyBorder="1" applyAlignment="1">
      <alignment horizontal="right"/>
    </xf>
    <xf numFmtId="4" fontId="43" fillId="2" borderId="6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0" fontId="43" fillId="0" borderId="5" xfId="6" applyFont="1" applyBorder="1" applyAlignment="1">
      <alignment horizontal="center"/>
    </xf>
    <xf numFmtId="0" fontId="43" fillId="0" borderId="6" xfId="6" applyFont="1" applyBorder="1" applyAlignment="1">
      <alignment horizontal="center"/>
    </xf>
    <xf numFmtId="0" fontId="43" fillId="0" borderId="13" xfId="6" applyFont="1" applyBorder="1" applyAlignment="1">
      <alignment horizontal="center"/>
    </xf>
    <xf numFmtId="0" fontId="43" fillId="0" borderId="5" xfId="6" applyFont="1" applyBorder="1" applyAlignment="1">
      <alignment horizontal="left"/>
    </xf>
    <xf numFmtId="0" fontId="43" fillId="0" borderId="6" xfId="6" applyFont="1" applyBorder="1" applyAlignment="1">
      <alignment horizontal="left"/>
    </xf>
    <xf numFmtId="0" fontId="43" fillId="0" borderId="13" xfId="6" applyFont="1" applyBorder="1" applyAlignment="1">
      <alignment horizontal="left"/>
    </xf>
    <xf numFmtId="0" fontId="43" fillId="2" borderId="5" xfId="0" applyFont="1" applyFill="1" applyBorder="1" applyAlignment="1">
      <alignment horizontal="left"/>
    </xf>
    <xf numFmtId="0" fontId="43" fillId="2" borderId="6" xfId="0" applyFont="1" applyFill="1" applyBorder="1" applyAlignment="1">
      <alignment horizontal="left"/>
    </xf>
    <xf numFmtId="0" fontId="43" fillId="2" borderId="13" xfId="0" applyFont="1" applyFill="1" applyBorder="1" applyAlignment="1">
      <alignment horizontal="left"/>
    </xf>
    <xf numFmtId="3" fontId="39" fillId="0" borderId="9" xfId="6" applyNumberFormat="1" applyFont="1" applyBorder="1" applyAlignment="1">
      <alignment horizontal="center" vertical="center"/>
    </xf>
    <xf numFmtId="3" fontId="39" fillId="0" borderId="8" xfId="6" applyNumberFormat="1" applyFont="1" applyBorder="1" applyAlignment="1">
      <alignment horizontal="center" vertical="center"/>
    </xf>
    <xf numFmtId="3" fontId="39" fillId="0" borderId="10" xfId="6" applyNumberFormat="1" applyFont="1" applyBorder="1" applyAlignment="1">
      <alignment horizontal="center" vertical="center"/>
    </xf>
    <xf numFmtId="0" fontId="39" fillId="0" borderId="5" xfId="6" applyFont="1" applyFill="1" applyBorder="1" applyAlignment="1">
      <alignment horizontal="center"/>
    </xf>
    <xf numFmtId="0" fontId="39" fillId="0" borderId="6" xfId="6" applyFont="1" applyFill="1" applyBorder="1" applyAlignment="1">
      <alignment horizontal="center"/>
    </xf>
    <xf numFmtId="0" fontId="39" fillId="0" borderId="13" xfId="6" applyFont="1" applyFill="1" applyBorder="1" applyAlignment="1">
      <alignment horizontal="center"/>
    </xf>
    <xf numFmtId="2" fontId="39" fillId="0" borderId="5" xfId="6" applyNumberFormat="1" applyFont="1" applyBorder="1" applyAlignment="1">
      <alignment horizontal="right"/>
    </xf>
    <xf numFmtId="2" fontId="39" fillId="0" borderId="6" xfId="6" applyNumberFormat="1" applyFont="1" applyBorder="1" applyAlignment="1">
      <alignment horizontal="right"/>
    </xf>
    <xf numFmtId="2" fontId="39" fillId="0" borderId="13" xfId="6" applyNumberFormat="1" applyFont="1" applyBorder="1" applyAlignment="1">
      <alignment horizontal="right"/>
    </xf>
    <xf numFmtId="2" fontId="39" fillId="0" borderId="9" xfId="6" applyNumberFormat="1" applyFont="1" applyBorder="1" applyAlignment="1">
      <alignment horizontal="center"/>
    </xf>
    <xf numFmtId="2" fontId="39" fillId="0" borderId="8" xfId="6" applyNumberFormat="1" applyFont="1" applyBorder="1" applyAlignment="1">
      <alignment horizontal="center"/>
    </xf>
    <xf numFmtId="2" fontId="39" fillId="0" borderId="10" xfId="6" applyNumberFormat="1" applyFont="1" applyBorder="1" applyAlignment="1">
      <alignment horizontal="center"/>
    </xf>
    <xf numFmtId="2" fontId="43" fillId="3" borderId="5" xfId="6" applyNumberFormat="1" applyFont="1" applyFill="1" applyBorder="1" applyAlignment="1">
      <alignment horizontal="right"/>
    </xf>
    <xf numFmtId="2" fontId="43" fillId="3" borderId="6" xfId="6" applyNumberFormat="1" applyFont="1" applyFill="1" applyBorder="1" applyAlignment="1">
      <alignment horizontal="right"/>
    </xf>
    <xf numFmtId="2" fontId="43" fillId="3" borderId="13" xfId="6" applyNumberFormat="1" applyFont="1" applyFill="1" applyBorder="1" applyAlignment="1">
      <alignment horizontal="right"/>
    </xf>
    <xf numFmtId="0" fontId="43" fillId="0" borderId="9" xfId="6" applyFont="1" applyBorder="1" applyAlignment="1">
      <alignment horizontal="center"/>
    </xf>
    <xf numFmtId="0" fontId="43" fillId="0" borderId="8" xfId="6" applyFont="1" applyBorder="1" applyAlignment="1">
      <alignment horizontal="center"/>
    </xf>
    <xf numFmtId="0" fontId="43" fillId="0" borderId="10" xfId="6" applyFont="1" applyBorder="1" applyAlignment="1">
      <alignment horizontal="center"/>
    </xf>
    <xf numFmtId="0" fontId="43" fillId="0" borderId="9" xfId="6" applyFont="1" applyBorder="1" applyAlignment="1">
      <alignment horizontal="left" wrapText="1"/>
    </xf>
    <xf numFmtId="0" fontId="43" fillId="0" borderId="8" xfId="6" applyFont="1" applyBorder="1" applyAlignment="1">
      <alignment horizontal="left" wrapText="1"/>
    </xf>
    <xf numFmtId="0" fontId="43" fillId="0" borderId="10" xfId="6" applyFont="1" applyBorder="1" applyAlignment="1">
      <alignment horizontal="left" wrapText="1"/>
    </xf>
    <xf numFmtId="1" fontId="39" fillId="0" borderId="5" xfId="6" applyNumberFormat="1" applyFont="1" applyBorder="1" applyAlignment="1">
      <alignment horizontal="center"/>
    </xf>
    <xf numFmtId="1" fontId="39" fillId="0" borderId="6" xfId="6" applyNumberFormat="1" applyFont="1" applyBorder="1" applyAlignment="1">
      <alignment horizontal="center"/>
    </xf>
    <xf numFmtId="1" fontId="39" fillId="0" borderId="13" xfId="6" applyNumberFormat="1" applyFont="1" applyBorder="1" applyAlignment="1">
      <alignment horizontal="center"/>
    </xf>
    <xf numFmtId="4" fontId="39" fillId="0" borderId="5" xfId="6" applyNumberFormat="1" applyFont="1" applyFill="1" applyBorder="1" applyAlignment="1">
      <alignment horizontal="right" vertical="center"/>
    </xf>
    <xf numFmtId="4" fontId="39" fillId="0" borderId="6" xfId="6" applyNumberFormat="1" applyFont="1" applyFill="1" applyBorder="1" applyAlignment="1">
      <alignment horizontal="right" vertical="center"/>
    </xf>
    <xf numFmtId="4" fontId="39" fillId="0" borderId="13" xfId="6" applyNumberFormat="1" applyFont="1" applyFill="1" applyBorder="1" applyAlignment="1">
      <alignment horizontal="right" vertical="center"/>
    </xf>
    <xf numFmtId="0" fontId="39" fillId="0" borderId="9" xfId="6" applyFont="1" applyFill="1" applyBorder="1" applyAlignment="1">
      <alignment horizontal="center"/>
    </xf>
    <xf numFmtId="0" fontId="39" fillId="0" borderId="8" xfId="6" applyFont="1" applyFill="1" applyBorder="1" applyAlignment="1">
      <alignment horizontal="center"/>
    </xf>
    <xf numFmtId="0" fontId="39" fillId="0" borderId="10" xfId="6" applyFont="1" applyFill="1" applyBorder="1" applyAlignment="1">
      <alignment horizontal="center"/>
    </xf>
    <xf numFmtId="0" fontId="39" fillId="0" borderId="9" xfId="0" applyFont="1" applyFill="1" applyBorder="1" applyAlignment="1">
      <alignment horizontal="left"/>
    </xf>
    <xf numFmtId="0" fontId="39" fillId="0" borderId="8" xfId="0" applyFont="1" applyFill="1" applyBorder="1" applyAlignment="1">
      <alignment horizontal="left"/>
    </xf>
    <xf numFmtId="0" fontId="39" fillId="0" borderId="10" xfId="0" applyFont="1" applyFill="1" applyBorder="1" applyAlignment="1">
      <alignment horizontal="left"/>
    </xf>
    <xf numFmtId="0" fontId="39" fillId="0" borderId="5" xfId="0" applyFont="1" applyFill="1" applyBorder="1" applyAlignment="1">
      <alignment horizontal="left"/>
    </xf>
    <xf numFmtId="0" fontId="39" fillId="0" borderId="6" xfId="0" applyFont="1" applyFill="1" applyBorder="1" applyAlignment="1">
      <alignment horizontal="left"/>
    </xf>
    <xf numFmtId="0" fontId="39" fillId="0" borderId="13" xfId="0" applyFont="1" applyFill="1" applyBorder="1" applyAlignment="1">
      <alignment horizontal="left"/>
    </xf>
    <xf numFmtId="0" fontId="39" fillId="0" borderId="9" xfId="6" applyFont="1" applyFill="1" applyBorder="1" applyAlignment="1">
      <alignment horizontal="left"/>
    </xf>
    <xf numFmtId="0" fontId="39" fillId="0" borderId="8" xfId="6" applyFont="1" applyFill="1" applyBorder="1" applyAlignment="1">
      <alignment horizontal="left"/>
    </xf>
    <xf numFmtId="0" fontId="39" fillId="0" borderId="10" xfId="6" applyFont="1" applyFill="1" applyBorder="1" applyAlignment="1">
      <alignment horizontal="left"/>
    </xf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4" fontId="39" fillId="2" borderId="5" xfId="0" applyNumberFormat="1" applyFont="1" applyFill="1" applyBorder="1" applyAlignment="1">
      <alignment horizontal="right"/>
    </xf>
    <xf numFmtId="4" fontId="39" fillId="2" borderId="6" xfId="0" applyNumberFormat="1" applyFont="1" applyFill="1" applyBorder="1" applyAlignment="1">
      <alignment horizontal="right"/>
    </xf>
    <xf numFmtId="4" fontId="39" fillId="2" borderId="13" xfId="0" applyNumberFormat="1" applyFont="1" applyFill="1" applyBorder="1" applyAlignment="1">
      <alignment horizontal="right"/>
    </xf>
    <xf numFmtId="0" fontId="39" fillId="0" borderId="5" xfId="6" applyFont="1" applyFill="1" applyBorder="1" applyAlignment="1">
      <alignment horizontal="left"/>
    </xf>
    <xf numFmtId="0" fontId="39" fillId="0" borderId="6" xfId="6" applyFont="1" applyFill="1" applyBorder="1" applyAlignment="1">
      <alignment horizontal="left"/>
    </xf>
    <xf numFmtId="0" fontId="39" fillId="0" borderId="13" xfId="6" applyFont="1" applyFill="1" applyBorder="1" applyAlignment="1">
      <alignment horizontal="left"/>
    </xf>
    <xf numFmtId="2" fontId="43" fillId="0" borderId="5" xfId="6" applyNumberFormat="1" applyFont="1" applyBorder="1" applyAlignment="1">
      <alignment horizontal="right"/>
    </xf>
    <xf numFmtId="2" fontId="43" fillId="0" borderId="6" xfId="6" applyNumberFormat="1" applyFont="1" applyBorder="1" applyAlignment="1">
      <alignment horizontal="right"/>
    </xf>
    <xf numFmtId="2" fontId="43" fillId="0" borderId="13" xfId="6" applyNumberFormat="1" applyFont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2 2 2" xfId="7"/>
    <cellStyle name="Обычный 3" xfId="5"/>
    <cellStyle name="Обычный 3 2" xfId="8"/>
    <cellStyle name="Обычный 4" xfId="6"/>
    <cellStyle name="Обычный_2002год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3;&#1077;&#1082;&#1089;&#1072;&#1085;&#1076;&#1088;&#1086;&#1074;&#1086;%20&#1096;&#1082;%20&#1087;&#1092;&#1093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1 "/>
      <sheetName val="Лист2 "/>
      <sheetName val="211ст.-2022г."/>
      <sheetName val="211ст.-2023г."/>
      <sheetName val="211ст.-2024г."/>
      <sheetName val="213ст.-2022г."/>
      <sheetName val="213ст.-2023г."/>
      <sheetName val="213ст.-2024г. "/>
      <sheetName val="Лист7-2022г."/>
      <sheetName val="Лист7-2023г."/>
      <sheetName val="Лист7-2024г."/>
      <sheetName val="Лист8-2022г."/>
      <sheetName val="Лист8 -2023г."/>
      <sheetName val="Лист8-2024г."/>
      <sheetName val="Лист9-2023г."/>
      <sheetName val="Лист9 -2024г."/>
      <sheetName val="Лист9-2025"/>
    </sheetNames>
    <sheetDataSet>
      <sheetData sheetId="0">
        <row r="87">
          <cell r="H87">
            <v>0</v>
          </cell>
        </row>
        <row r="91">
          <cell r="H91">
            <v>0</v>
          </cell>
        </row>
        <row r="92">
          <cell r="H92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1"/>
  <sheetViews>
    <sheetView showGridLines="0" tabSelected="1" view="pageBreakPreview" zoomScale="115" zoomScaleNormal="75" zoomScaleSheetLayoutView="115" workbookViewId="0">
      <selection activeCell="J94" sqref="J94"/>
    </sheetView>
  </sheetViews>
  <sheetFormatPr defaultColWidth="9.140625" defaultRowHeight="15"/>
  <cols>
    <col min="1" max="2" width="15.42578125" style="36" customWidth="1"/>
    <col min="3" max="3" width="16" style="36" customWidth="1"/>
    <col min="4" max="4" width="37.28515625" style="36" customWidth="1"/>
    <col min="5" max="5" width="10.7109375" style="37" customWidth="1"/>
    <col min="6" max="6" width="15.7109375" style="38" customWidth="1"/>
    <col min="7" max="7" width="12.7109375" style="39" customWidth="1"/>
    <col min="8" max="8" width="17" style="38" customWidth="1"/>
    <col min="9" max="9" width="15.5703125" style="38" customWidth="1"/>
    <col min="10" max="10" width="16.7109375" style="38" customWidth="1"/>
    <col min="11" max="11" width="13.5703125" style="38" customWidth="1"/>
    <col min="12" max="12" width="16.140625" style="38" customWidth="1"/>
    <col min="13" max="13" width="21.28515625" style="38" customWidth="1"/>
    <col min="14" max="14" width="17.5703125" style="38" customWidth="1"/>
    <col min="15" max="16384" width="9.140625" style="38"/>
  </cols>
  <sheetData>
    <row r="1" spans="1:16" ht="15" customHeight="1">
      <c r="I1" s="261" t="s">
        <v>39</v>
      </c>
      <c r="J1" s="261"/>
      <c r="K1" s="262"/>
      <c r="M1" s="42">
        <v>1817005505</v>
      </c>
    </row>
    <row r="2" spans="1:16" ht="15" customHeight="1">
      <c r="H2" s="131"/>
      <c r="I2" s="272" t="s">
        <v>290</v>
      </c>
      <c r="J2" s="272"/>
      <c r="K2" s="271"/>
      <c r="M2" s="42">
        <v>183901001</v>
      </c>
    </row>
    <row r="3" spans="1:16" s="118" customFormat="1" ht="15" customHeight="1">
      <c r="A3" s="116"/>
      <c r="B3" s="116"/>
      <c r="C3" s="116"/>
      <c r="D3" s="116"/>
      <c r="E3" s="117"/>
      <c r="G3" s="39"/>
      <c r="H3" s="131"/>
      <c r="I3" s="268" t="s">
        <v>47</v>
      </c>
      <c r="J3" s="268"/>
      <c r="K3" s="269"/>
      <c r="L3" s="118" t="s">
        <v>276</v>
      </c>
    </row>
    <row r="4" spans="1:16" s="118" customFormat="1" ht="22.5" customHeight="1">
      <c r="A4" s="116"/>
      <c r="B4" s="116"/>
      <c r="C4" s="116"/>
      <c r="D4" s="116"/>
      <c r="E4" s="117"/>
      <c r="G4" s="39"/>
      <c r="H4" s="263" t="s">
        <v>563</v>
      </c>
      <c r="I4" s="273"/>
      <c r="J4" s="273"/>
      <c r="K4" s="273"/>
    </row>
    <row r="5" spans="1:16" s="118" customFormat="1" ht="30.75" customHeight="1">
      <c r="A5" s="116"/>
      <c r="B5" s="116"/>
      <c r="C5" s="116"/>
      <c r="D5" s="116"/>
      <c r="E5" s="117"/>
      <c r="G5" s="39"/>
      <c r="H5" s="274"/>
      <c r="I5" s="274"/>
      <c r="J5" s="274"/>
      <c r="K5" s="274"/>
    </row>
    <row r="6" spans="1:16" s="118" customFormat="1" ht="15" customHeight="1">
      <c r="A6" s="116"/>
      <c r="B6" s="116"/>
      <c r="C6" s="116"/>
      <c r="D6" s="116"/>
      <c r="E6" s="117"/>
      <c r="G6" s="39"/>
      <c r="H6" s="131"/>
      <c r="I6" s="268" t="s">
        <v>27</v>
      </c>
      <c r="J6" s="268"/>
      <c r="K6" s="269"/>
    </row>
    <row r="7" spans="1:16" s="118" customFormat="1" ht="15" customHeight="1">
      <c r="A7" s="116"/>
      <c r="B7" s="116"/>
      <c r="C7" s="116"/>
      <c r="D7" s="116"/>
      <c r="E7" s="117"/>
      <c r="G7" s="39"/>
      <c r="H7" s="131"/>
      <c r="I7" s="132"/>
      <c r="J7" s="132"/>
      <c r="K7" s="133"/>
    </row>
    <row r="8" spans="1:16" s="118" customFormat="1" ht="15" customHeight="1">
      <c r="A8" s="116"/>
      <c r="B8" s="116"/>
      <c r="C8" s="116"/>
      <c r="D8" s="116"/>
      <c r="E8" s="117"/>
      <c r="G8" s="39"/>
      <c r="H8" s="131"/>
      <c r="I8" s="270" t="s">
        <v>502</v>
      </c>
      <c r="J8" s="270"/>
      <c r="K8" s="271"/>
    </row>
    <row r="9" spans="1:16" s="118" customFormat="1" ht="15" customHeight="1">
      <c r="A9" s="116"/>
      <c r="B9" s="116"/>
      <c r="C9" s="116"/>
      <c r="D9" s="116"/>
      <c r="E9" s="117"/>
      <c r="G9" s="39"/>
      <c r="H9" s="131"/>
      <c r="I9" s="268" t="s">
        <v>287</v>
      </c>
      <c r="J9" s="268"/>
      <c r="K9" s="269"/>
    </row>
    <row r="10" spans="1:16" s="118" customFormat="1" ht="15" customHeight="1">
      <c r="A10" s="116"/>
      <c r="B10" s="116"/>
      <c r="C10" s="116"/>
      <c r="D10" s="116"/>
      <c r="E10" s="117"/>
      <c r="G10" s="39"/>
      <c r="H10" s="131"/>
      <c r="I10" s="132"/>
      <c r="J10" s="132"/>
      <c r="K10" s="133"/>
    </row>
    <row r="11" spans="1:16" ht="14.25" customHeight="1">
      <c r="H11" s="134"/>
      <c r="I11" s="263" t="s">
        <v>503</v>
      </c>
      <c r="J11" s="263"/>
      <c r="K11" s="264"/>
    </row>
    <row r="12" spans="1:16" ht="14.25" customHeight="1">
      <c r="J12" s="278"/>
      <c r="K12" s="278"/>
    </row>
    <row r="13" spans="1:16" ht="14.25" customHeight="1">
      <c r="J13" s="157"/>
      <c r="K13" s="158"/>
    </row>
    <row r="14" spans="1:16" ht="14.25" customHeight="1" thickBot="1">
      <c r="A14" s="279" t="s">
        <v>504</v>
      </c>
      <c r="B14" s="267"/>
      <c r="C14" s="267"/>
      <c r="D14" s="267"/>
      <c r="E14" s="267"/>
      <c r="F14" s="267"/>
      <c r="G14" s="267"/>
      <c r="H14" s="267"/>
      <c r="I14" s="267"/>
      <c r="J14" s="267"/>
      <c r="K14" s="170"/>
    </row>
    <row r="15" spans="1:16" ht="14.25" customHeight="1">
      <c r="A15" s="279" t="s">
        <v>505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80" t="s">
        <v>18</v>
      </c>
    </row>
    <row r="16" spans="1:16" ht="14.25" customHeight="1">
      <c r="A16" s="159"/>
      <c r="B16" s="160"/>
      <c r="C16" s="160"/>
      <c r="D16" s="160"/>
      <c r="E16" s="160"/>
      <c r="F16" s="160"/>
      <c r="G16" s="160"/>
      <c r="H16" s="160"/>
      <c r="I16" s="160"/>
      <c r="J16" s="171"/>
      <c r="K16" s="280"/>
      <c r="P16" s="172" t="s">
        <v>314</v>
      </c>
    </row>
    <row r="17" spans="1:17" ht="14.25" customHeight="1" thickBot="1">
      <c r="A17" s="2"/>
      <c r="B17" s="2"/>
      <c r="C17" s="2"/>
      <c r="D17" s="119"/>
      <c r="E17" s="120"/>
      <c r="F17" s="121"/>
      <c r="G17" s="119"/>
      <c r="H17" s="1"/>
      <c r="I17" s="1"/>
      <c r="J17" s="5"/>
      <c r="K17" s="281"/>
      <c r="P17" s="172">
        <v>183901001</v>
      </c>
    </row>
    <row r="18" spans="1:17" ht="14.25" customHeight="1">
      <c r="A18" s="2"/>
      <c r="B18" s="2"/>
      <c r="C18" s="2"/>
      <c r="D18" s="1"/>
      <c r="E18" s="40"/>
      <c r="F18" s="4"/>
      <c r="G18" s="1"/>
      <c r="H18" s="1"/>
      <c r="I18" s="1"/>
      <c r="J18" s="173"/>
      <c r="K18" s="282" t="s">
        <v>506</v>
      </c>
    </row>
    <row r="19" spans="1:17" ht="14.25" customHeight="1">
      <c r="A19" s="2"/>
      <c r="B19" s="2"/>
      <c r="C19" s="2"/>
      <c r="D19" s="265" t="s">
        <v>507</v>
      </c>
      <c r="E19" s="266"/>
      <c r="F19" s="266"/>
      <c r="G19" s="267"/>
      <c r="H19" s="267"/>
      <c r="I19" s="160"/>
      <c r="J19" s="13" t="s">
        <v>19</v>
      </c>
      <c r="K19" s="283"/>
    </row>
    <row r="20" spans="1:17" ht="29.25" customHeight="1">
      <c r="A20" s="6"/>
      <c r="B20" s="6"/>
      <c r="C20" s="6"/>
      <c r="D20" s="5"/>
      <c r="E20" s="5"/>
      <c r="F20" s="302"/>
      <c r="G20" s="302"/>
      <c r="H20" s="302"/>
      <c r="I20" s="155"/>
      <c r="J20" s="7" t="s">
        <v>373</v>
      </c>
      <c r="K20" s="8"/>
    </row>
    <row r="21" spans="1:17" ht="21.75" customHeight="1">
      <c r="A21" s="246" t="s">
        <v>566</v>
      </c>
      <c r="B21" s="226"/>
      <c r="C21" s="226"/>
      <c r="D21" s="226"/>
      <c r="E21" s="226"/>
      <c r="F21" s="226"/>
      <c r="G21" s="226"/>
      <c r="H21" s="226"/>
      <c r="I21" s="226"/>
      <c r="J21" s="12" t="s">
        <v>20</v>
      </c>
      <c r="K21" s="42">
        <v>1817005505</v>
      </c>
    </row>
    <row r="22" spans="1:17" ht="27" customHeight="1">
      <c r="A22" s="226"/>
      <c r="B22" s="226"/>
      <c r="C22" s="226"/>
      <c r="D22" s="226"/>
      <c r="E22" s="226"/>
      <c r="F22" s="226"/>
      <c r="G22" s="226"/>
      <c r="H22" s="226"/>
      <c r="I22" s="226"/>
      <c r="J22" s="12" t="s">
        <v>21</v>
      </c>
      <c r="K22" s="42">
        <v>183901001</v>
      </c>
    </row>
    <row r="23" spans="1:17" ht="29.25" customHeight="1">
      <c r="A23" s="223" t="s">
        <v>564</v>
      </c>
      <c r="B23" s="224"/>
      <c r="C23" s="224"/>
      <c r="D23" s="224"/>
      <c r="E23" s="224"/>
      <c r="F23" s="224"/>
      <c r="G23" s="224"/>
      <c r="H23" s="224"/>
      <c r="I23" s="11"/>
      <c r="J23" s="7" t="s">
        <v>373</v>
      </c>
      <c r="K23" s="9"/>
    </row>
    <row r="24" spans="1:17" ht="14.25" customHeight="1">
      <c r="A24" s="225" t="s">
        <v>565</v>
      </c>
      <c r="B24" s="226"/>
      <c r="C24" s="226"/>
      <c r="D24" s="226"/>
      <c r="E24" s="226"/>
      <c r="F24" s="226"/>
      <c r="G24" s="226"/>
      <c r="H24" s="161"/>
      <c r="I24" s="161"/>
      <c r="J24" s="156" t="s">
        <v>24</v>
      </c>
      <c r="K24" s="41">
        <v>609</v>
      </c>
    </row>
    <row r="25" spans="1:17" ht="14.25" customHeight="1">
      <c r="A25" s="174" t="s">
        <v>315</v>
      </c>
      <c r="B25" s="174"/>
      <c r="C25" s="175">
        <v>0</v>
      </c>
      <c r="D25" s="175"/>
      <c r="E25" s="174"/>
      <c r="F25" s="174"/>
      <c r="G25" s="174"/>
      <c r="H25" s="174"/>
      <c r="I25" s="174"/>
      <c r="J25" s="12"/>
      <c r="K25" s="284"/>
      <c r="P25" s="156" t="s">
        <v>24</v>
      </c>
      <c r="Q25" s="41">
        <v>609</v>
      </c>
    </row>
    <row r="26" spans="1:17" ht="14.25" customHeight="1">
      <c r="A26" s="161"/>
      <c r="B26" s="161"/>
      <c r="C26" s="161" t="s">
        <v>316</v>
      </c>
      <c r="D26" s="161"/>
      <c r="E26" s="161"/>
      <c r="F26" s="161"/>
      <c r="G26" s="161"/>
      <c r="H26" s="161"/>
      <c r="I26" s="161"/>
      <c r="J26" s="12"/>
      <c r="K26" s="285"/>
      <c r="P26" s="156"/>
      <c r="Q26" s="176"/>
    </row>
    <row r="27" spans="1:17" ht="14.25" customHeight="1" thickBot="1">
      <c r="A27" s="14" t="s">
        <v>22</v>
      </c>
      <c r="B27" s="14"/>
      <c r="C27" s="14"/>
      <c r="D27" s="14"/>
      <c r="E27" s="14"/>
      <c r="F27" s="14"/>
      <c r="G27" s="14"/>
      <c r="H27" s="286" t="s">
        <v>23</v>
      </c>
      <c r="I27" s="286"/>
      <c r="J27" s="287"/>
      <c r="K27" s="10">
        <v>383</v>
      </c>
    </row>
    <row r="28" spans="1:17" ht="14.25" customHeight="1">
      <c r="J28" s="157"/>
      <c r="K28" s="158"/>
    </row>
    <row r="29" spans="1:17" ht="14.25" customHeight="1">
      <c r="A29" s="288"/>
      <c r="B29" s="288"/>
      <c r="C29" s="288"/>
      <c r="J29" s="157"/>
      <c r="K29" s="158"/>
    </row>
    <row r="30" spans="1:17" s="177" customFormat="1" ht="14.25" customHeight="1">
      <c r="A30" s="289" t="s">
        <v>307</v>
      </c>
      <c r="B30" s="289"/>
      <c r="C30" s="289"/>
      <c r="D30" s="289"/>
      <c r="E30" s="290"/>
      <c r="F30" s="290"/>
      <c r="G30" s="290"/>
      <c r="H30" s="290"/>
      <c r="I30" s="290"/>
      <c r="J30" s="290"/>
      <c r="K30" s="290"/>
    </row>
    <row r="31" spans="1:17" s="177" customFormat="1" ht="14.25" customHeight="1">
      <c r="A31" s="39"/>
      <c r="B31" s="39"/>
      <c r="C31" s="39"/>
      <c r="D31" s="39"/>
      <c r="E31" s="37"/>
      <c r="F31" s="43"/>
      <c r="G31" s="36"/>
      <c r="H31" s="38"/>
      <c r="I31" s="38"/>
      <c r="J31" s="38"/>
      <c r="K31" s="38"/>
    </row>
    <row r="32" spans="1:17" s="177" customFormat="1" ht="14.25" customHeight="1">
      <c r="A32" s="291" t="s">
        <v>0</v>
      </c>
      <c r="B32" s="292"/>
      <c r="C32" s="292"/>
      <c r="D32" s="293"/>
      <c r="E32" s="297" t="s">
        <v>1</v>
      </c>
      <c r="F32" s="298" t="s">
        <v>2</v>
      </c>
      <c r="G32" s="299" t="s">
        <v>26</v>
      </c>
      <c r="H32" s="301" t="s">
        <v>25</v>
      </c>
      <c r="I32" s="301"/>
      <c r="J32" s="301"/>
      <c r="K32" s="301"/>
    </row>
    <row r="33" spans="1:12" s="177" customFormat="1" ht="83.25" customHeight="1">
      <c r="A33" s="294"/>
      <c r="B33" s="295"/>
      <c r="C33" s="295"/>
      <c r="D33" s="296"/>
      <c r="E33" s="297"/>
      <c r="F33" s="298"/>
      <c r="G33" s="300"/>
      <c r="H33" s="220" t="s">
        <v>508</v>
      </c>
      <c r="I33" s="220" t="s">
        <v>509</v>
      </c>
      <c r="J33" s="220" t="s">
        <v>510</v>
      </c>
      <c r="K33" s="163" t="s">
        <v>17</v>
      </c>
    </row>
    <row r="34" spans="1:12" s="47" customFormat="1" ht="14.25" customHeight="1" thickBot="1">
      <c r="A34" s="254">
        <v>2</v>
      </c>
      <c r="B34" s="255"/>
      <c r="C34" s="255"/>
      <c r="D34" s="256"/>
      <c r="E34" s="44">
        <v>3</v>
      </c>
      <c r="F34" s="45">
        <v>4</v>
      </c>
      <c r="G34" s="46">
        <v>5</v>
      </c>
      <c r="H34" s="178">
        <v>6</v>
      </c>
      <c r="I34" s="178">
        <v>7</v>
      </c>
      <c r="J34" s="178">
        <v>8</v>
      </c>
      <c r="K34" s="178">
        <v>9</v>
      </c>
    </row>
    <row r="35" spans="1:12" s="177" customFormat="1" ht="24" customHeight="1">
      <c r="A35" s="233" t="s">
        <v>317</v>
      </c>
      <c r="B35" s="234"/>
      <c r="C35" s="234"/>
      <c r="D35" s="234"/>
      <c r="E35" s="48" t="s">
        <v>10</v>
      </c>
      <c r="F35" s="49" t="s">
        <v>9</v>
      </c>
      <c r="G35" s="49" t="s">
        <v>9</v>
      </c>
      <c r="H35" s="135"/>
      <c r="I35" s="136" t="s">
        <v>9</v>
      </c>
      <c r="J35" s="135" t="s">
        <v>9</v>
      </c>
      <c r="K35" s="137" t="s">
        <v>9</v>
      </c>
    </row>
    <row r="36" spans="1:12" s="177" customFormat="1" ht="24" customHeight="1">
      <c r="A36" s="227" t="s">
        <v>318</v>
      </c>
      <c r="B36" s="303"/>
      <c r="C36" s="303"/>
      <c r="D36" s="303"/>
      <c r="E36" s="50" t="s">
        <v>12</v>
      </c>
      <c r="F36" s="162" t="s">
        <v>9</v>
      </c>
      <c r="G36" s="162" t="s">
        <v>9</v>
      </c>
      <c r="H36" s="51"/>
      <c r="I36" s="179" t="s">
        <v>9</v>
      </c>
      <c r="J36" s="162" t="s">
        <v>9</v>
      </c>
      <c r="K36" s="52" t="s">
        <v>9</v>
      </c>
    </row>
    <row r="37" spans="1:12" s="177" customFormat="1" ht="24.75" customHeight="1">
      <c r="A37" s="252" t="s">
        <v>308</v>
      </c>
      <c r="B37" s="253"/>
      <c r="C37" s="253"/>
      <c r="D37" s="253"/>
      <c r="E37" s="50" t="s">
        <v>229</v>
      </c>
      <c r="F37" s="162"/>
      <c r="G37" s="53"/>
      <c r="H37" s="54">
        <f>H40+H46+H62</f>
        <v>21740046</v>
      </c>
      <c r="I37" s="54">
        <f>I40+I46+I62</f>
        <v>21702302.530000001</v>
      </c>
      <c r="J37" s="54">
        <f>J40+J46+J62</f>
        <v>21696772.530000001</v>
      </c>
      <c r="K37" s="55"/>
      <c r="L37" s="180"/>
    </row>
    <row r="38" spans="1:12" s="177" customFormat="1" ht="36.75" customHeight="1">
      <c r="A38" s="231" t="s">
        <v>309</v>
      </c>
      <c r="B38" s="232"/>
      <c r="C38" s="232"/>
      <c r="D38" s="232"/>
      <c r="E38" s="56">
        <v>1100</v>
      </c>
      <c r="F38" s="162">
        <v>120</v>
      </c>
      <c r="G38" s="53"/>
      <c r="H38" s="57"/>
      <c r="I38" s="128"/>
      <c r="J38" s="58"/>
      <c r="K38" s="52"/>
    </row>
    <row r="39" spans="1:12" s="177" customFormat="1" ht="36.75" customHeight="1">
      <c r="A39" s="233" t="s">
        <v>14</v>
      </c>
      <c r="B39" s="234"/>
      <c r="C39" s="234"/>
      <c r="D39" s="234"/>
      <c r="E39" s="59">
        <v>1110</v>
      </c>
      <c r="F39" s="60"/>
      <c r="G39" s="53"/>
      <c r="H39" s="51"/>
      <c r="I39" s="129"/>
      <c r="J39" s="51"/>
      <c r="K39" s="52" t="s">
        <v>9</v>
      </c>
    </row>
    <row r="40" spans="1:12" s="177" customFormat="1" ht="24" customHeight="1">
      <c r="A40" s="257" t="s">
        <v>310</v>
      </c>
      <c r="B40" s="258"/>
      <c r="C40" s="258"/>
      <c r="D40" s="258"/>
      <c r="E40" s="56">
        <v>1200</v>
      </c>
      <c r="F40" s="162">
        <v>130</v>
      </c>
      <c r="G40" s="53">
        <v>131</v>
      </c>
      <c r="H40" s="138">
        <f>H41+H43</f>
        <v>20979879</v>
      </c>
      <c r="I40" s="138">
        <f t="shared" ref="I40:J40" si="0">I41+I43</f>
        <v>21029477</v>
      </c>
      <c r="J40" s="138">
        <f t="shared" si="0"/>
        <v>21029477</v>
      </c>
      <c r="K40" s="52"/>
    </row>
    <row r="41" spans="1:12" s="177" customFormat="1" ht="63" customHeight="1">
      <c r="A41" s="233" t="s">
        <v>44</v>
      </c>
      <c r="B41" s="234"/>
      <c r="C41" s="234"/>
      <c r="D41" s="234"/>
      <c r="E41" s="62">
        <v>1210</v>
      </c>
      <c r="F41" s="182">
        <v>130</v>
      </c>
      <c r="G41" s="183">
        <v>131</v>
      </c>
      <c r="H41" s="184">
        <v>20814783</v>
      </c>
      <c r="I41" s="184">
        <v>20864381</v>
      </c>
      <c r="J41" s="184">
        <v>20864381</v>
      </c>
      <c r="K41" s="185" t="s">
        <v>9</v>
      </c>
    </row>
    <row r="42" spans="1:12" s="186" customFormat="1" ht="48.75" customHeight="1">
      <c r="A42" s="233" t="s">
        <v>45</v>
      </c>
      <c r="B42" s="234"/>
      <c r="C42" s="234"/>
      <c r="D42" s="234"/>
      <c r="E42" s="56">
        <v>1220</v>
      </c>
      <c r="F42" s="53">
        <v>130</v>
      </c>
      <c r="G42" s="53"/>
      <c r="H42" s="63"/>
      <c r="I42" s="130"/>
      <c r="J42" s="63"/>
      <c r="K42" s="64" t="s">
        <v>9</v>
      </c>
    </row>
    <row r="43" spans="1:12" s="186" customFormat="1" ht="29.25" customHeight="1">
      <c r="A43" s="259" t="s">
        <v>319</v>
      </c>
      <c r="B43" s="260"/>
      <c r="C43" s="260"/>
      <c r="D43" s="260"/>
      <c r="E43" s="56">
        <v>1230</v>
      </c>
      <c r="F43" s="53">
        <v>130</v>
      </c>
      <c r="G43" s="53">
        <v>131</v>
      </c>
      <c r="H43" s="65">
        <v>165096</v>
      </c>
      <c r="I43" s="128">
        <v>165096</v>
      </c>
      <c r="J43" s="65">
        <v>165096</v>
      </c>
      <c r="K43" s="64"/>
    </row>
    <row r="44" spans="1:12" s="177" customFormat="1" ht="30.75" customHeight="1">
      <c r="A44" s="231" t="s">
        <v>311</v>
      </c>
      <c r="B44" s="232"/>
      <c r="C44" s="232"/>
      <c r="D44" s="232"/>
      <c r="E44" s="56">
        <v>1300</v>
      </c>
      <c r="F44" s="162">
        <v>140</v>
      </c>
      <c r="G44" s="53"/>
      <c r="H44" s="57"/>
      <c r="I44" s="128"/>
      <c r="J44" s="58"/>
      <c r="K44" s="52" t="s">
        <v>9</v>
      </c>
    </row>
    <row r="45" spans="1:12" s="177" customFormat="1" ht="30" customHeight="1">
      <c r="A45" s="229" t="s">
        <v>14</v>
      </c>
      <c r="B45" s="230"/>
      <c r="C45" s="230"/>
      <c r="D45" s="230"/>
      <c r="E45" s="59">
        <v>1310</v>
      </c>
      <c r="F45" s="60">
        <v>140</v>
      </c>
      <c r="G45" s="53"/>
      <c r="H45" s="57"/>
      <c r="I45" s="128"/>
      <c r="J45" s="58"/>
      <c r="K45" s="52" t="s">
        <v>9</v>
      </c>
    </row>
    <row r="46" spans="1:12" s="186" customFormat="1" ht="28.5" customHeight="1">
      <c r="A46" s="231" t="s">
        <v>304</v>
      </c>
      <c r="B46" s="232"/>
      <c r="C46" s="232"/>
      <c r="D46" s="232"/>
      <c r="E46" s="56">
        <v>1400</v>
      </c>
      <c r="F46" s="53">
        <v>150</v>
      </c>
      <c r="G46" s="53">
        <v>152</v>
      </c>
      <c r="H46" s="189">
        <f>H47</f>
        <v>746387</v>
      </c>
      <c r="I46" s="189">
        <f t="shared" ref="I46:J46" si="1">I47</f>
        <v>659045.53</v>
      </c>
      <c r="J46" s="189">
        <f t="shared" si="1"/>
        <v>653515.53</v>
      </c>
      <c r="K46" s="64" t="s">
        <v>9</v>
      </c>
    </row>
    <row r="47" spans="1:12" s="213" customFormat="1" ht="29.25" customHeight="1">
      <c r="A47" s="233" t="s">
        <v>374</v>
      </c>
      <c r="B47" s="234"/>
      <c r="C47" s="234"/>
      <c r="D47" s="234"/>
      <c r="E47" s="56">
        <v>1410</v>
      </c>
      <c r="F47" s="53">
        <v>150</v>
      </c>
      <c r="G47" s="53">
        <v>152</v>
      </c>
      <c r="H47" s="76">
        <f>SUM(H48:H58)</f>
        <v>746387</v>
      </c>
      <c r="I47" s="76">
        <f t="shared" ref="I47:J47" si="2">SUM(I48:I58)</f>
        <v>659045.53</v>
      </c>
      <c r="J47" s="76">
        <f t="shared" si="2"/>
        <v>653515.53</v>
      </c>
      <c r="K47" s="64"/>
    </row>
    <row r="48" spans="1:12" s="213" customFormat="1" ht="33" customHeight="1">
      <c r="A48" s="233" t="s">
        <v>383</v>
      </c>
      <c r="B48" s="234"/>
      <c r="C48" s="234"/>
      <c r="D48" s="234"/>
      <c r="E48" s="56"/>
      <c r="F48" s="53">
        <v>150</v>
      </c>
      <c r="G48" s="53">
        <v>152</v>
      </c>
      <c r="H48" s="65">
        <v>720</v>
      </c>
      <c r="I48" s="128">
        <v>1540</v>
      </c>
      <c r="J48" s="214">
        <v>1540</v>
      </c>
      <c r="K48" s="64"/>
      <c r="L48" s="213" t="s">
        <v>384</v>
      </c>
    </row>
    <row r="49" spans="1:12" s="186" customFormat="1" ht="84" customHeight="1">
      <c r="A49" s="233" t="s">
        <v>380</v>
      </c>
      <c r="B49" s="234"/>
      <c r="C49" s="234"/>
      <c r="D49" s="234"/>
      <c r="E49" s="56"/>
      <c r="F49" s="53">
        <v>150</v>
      </c>
      <c r="G49" s="53">
        <v>152</v>
      </c>
      <c r="H49" s="65">
        <v>264.3</v>
      </c>
      <c r="I49" s="128">
        <v>199.23</v>
      </c>
      <c r="J49" s="214">
        <v>199.23</v>
      </c>
      <c r="K49" s="64"/>
      <c r="L49" s="213" t="s">
        <v>379</v>
      </c>
    </row>
    <row r="50" spans="1:12" s="213" customFormat="1" ht="51.75" customHeight="1">
      <c r="A50" s="233" t="s">
        <v>391</v>
      </c>
      <c r="B50" s="234"/>
      <c r="C50" s="234"/>
      <c r="D50" s="234"/>
      <c r="E50" s="56"/>
      <c r="F50" s="53">
        <v>150</v>
      </c>
      <c r="G50" s="53">
        <v>152</v>
      </c>
      <c r="H50" s="65">
        <v>2028</v>
      </c>
      <c r="I50" s="128">
        <v>1969.8</v>
      </c>
      <c r="J50" s="214">
        <v>1934.65</v>
      </c>
      <c r="K50" s="64"/>
      <c r="L50" s="213" t="s">
        <v>392</v>
      </c>
    </row>
    <row r="51" spans="1:12" s="186" customFormat="1" ht="111.75" customHeight="1">
      <c r="A51" s="233" t="s">
        <v>375</v>
      </c>
      <c r="B51" s="234"/>
      <c r="C51" s="234"/>
      <c r="D51" s="234"/>
      <c r="E51" s="56"/>
      <c r="F51" s="53">
        <v>150</v>
      </c>
      <c r="G51" s="53">
        <v>152</v>
      </c>
      <c r="H51" s="65">
        <v>8681</v>
      </c>
      <c r="I51" s="128">
        <v>8681</v>
      </c>
      <c r="J51" s="214">
        <v>8681</v>
      </c>
      <c r="K51" s="64"/>
      <c r="L51" s="213" t="s">
        <v>377</v>
      </c>
    </row>
    <row r="52" spans="1:12" s="213" customFormat="1" ht="34.5" customHeight="1">
      <c r="A52" s="233" t="s">
        <v>385</v>
      </c>
      <c r="B52" s="234"/>
      <c r="C52" s="234"/>
      <c r="D52" s="234"/>
      <c r="E52" s="56"/>
      <c r="F52" s="53">
        <v>150</v>
      </c>
      <c r="G52" s="53">
        <v>152</v>
      </c>
      <c r="H52" s="65">
        <v>197000</v>
      </c>
      <c r="I52" s="128">
        <v>198500</v>
      </c>
      <c r="J52" s="214">
        <v>200000</v>
      </c>
      <c r="K52" s="64"/>
      <c r="L52" s="213" t="s">
        <v>386</v>
      </c>
    </row>
    <row r="53" spans="1:12" s="186" customFormat="1" ht="111.75" customHeight="1">
      <c r="A53" s="233" t="s">
        <v>376</v>
      </c>
      <c r="B53" s="234"/>
      <c r="C53" s="234"/>
      <c r="D53" s="234"/>
      <c r="E53" s="56"/>
      <c r="F53" s="53">
        <v>150</v>
      </c>
      <c r="G53" s="53">
        <v>152</v>
      </c>
      <c r="H53" s="65">
        <v>26221.7</v>
      </c>
      <c r="I53" s="128">
        <v>19665.3</v>
      </c>
      <c r="J53" s="214">
        <v>19665.3</v>
      </c>
      <c r="K53" s="64"/>
      <c r="L53" s="213" t="s">
        <v>378</v>
      </c>
    </row>
    <row r="54" spans="1:12" s="213" customFormat="1" ht="44.25" customHeight="1">
      <c r="A54" s="233" t="s">
        <v>381</v>
      </c>
      <c r="B54" s="234"/>
      <c r="C54" s="234"/>
      <c r="D54" s="234"/>
      <c r="E54" s="56"/>
      <c r="F54" s="53">
        <v>150</v>
      </c>
      <c r="G54" s="53">
        <v>152</v>
      </c>
      <c r="H54" s="65">
        <v>71310</v>
      </c>
      <c r="I54" s="128"/>
      <c r="J54" s="214"/>
      <c r="K54" s="64"/>
      <c r="L54" s="213" t="s">
        <v>382</v>
      </c>
    </row>
    <row r="55" spans="1:12" s="213" customFormat="1" ht="51.75" customHeight="1">
      <c r="A55" s="233" t="s">
        <v>389</v>
      </c>
      <c r="B55" s="234"/>
      <c r="C55" s="234"/>
      <c r="D55" s="234"/>
      <c r="E55" s="56"/>
      <c r="F55" s="53">
        <v>150</v>
      </c>
      <c r="G55" s="53">
        <v>152</v>
      </c>
      <c r="H55" s="65">
        <v>403662</v>
      </c>
      <c r="I55" s="128">
        <v>391990.2</v>
      </c>
      <c r="J55" s="214">
        <v>384995.35</v>
      </c>
      <c r="K55" s="64"/>
      <c r="L55" s="213" t="s">
        <v>390</v>
      </c>
    </row>
    <row r="56" spans="1:12" s="213" customFormat="1" ht="72" customHeight="1">
      <c r="A56" s="233" t="s">
        <v>387</v>
      </c>
      <c r="B56" s="234"/>
      <c r="C56" s="234"/>
      <c r="D56" s="234"/>
      <c r="E56" s="56"/>
      <c r="F56" s="53">
        <v>150</v>
      </c>
      <c r="G56" s="53">
        <v>152</v>
      </c>
      <c r="H56" s="65">
        <v>35000</v>
      </c>
      <c r="I56" s="128">
        <v>35000</v>
      </c>
      <c r="J56" s="214">
        <v>35000</v>
      </c>
      <c r="K56" s="64"/>
      <c r="L56" s="213" t="s">
        <v>388</v>
      </c>
    </row>
    <row r="57" spans="1:12" s="186" customFormat="1" ht="28.5" customHeight="1">
      <c r="A57" s="233" t="s">
        <v>320</v>
      </c>
      <c r="B57" s="234"/>
      <c r="C57" s="234"/>
      <c r="D57" s="234"/>
      <c r="E57" s="56">
        <v>1420</v>
      </c>
      <c r="F57" s="53">
        <v>150</v>
      </c>
      <c r="G57" s="53"/>
      <c r="H57" s="63"/>
      <c r="I57" s="130"/>
      <c r="J57" s="66"/>
      <c r="K57" s="64"/>
    </row>
    <row r="58" spans="1:12" s="177" customFormat="1" ht="14.25" customHeight="1">
      <c r="A58" s="229" t="s">
        <v>511</v>
      </c>
      <c r="B58" s="230"/>
      <c r="C58" s="230"/>
      <c r="D58" s="230"/>
      <c r="E58" s="56">
        <v>1430</v>
      </c>
      <c r="F58" s="219">
        <v>150</v>
      </c>
      <c r="G58" s="53">
        <v>152</v>
      </c>
      <c r="H58" s="61">
        <v>1500</v>
      </c>
      <c r="I58" s="130">
        <v>1500</v>
      </c>
      <c r="J58" s="61">
        <v>1500</v>
      </c>
      <c r="K58" s="52" t="s">
        <v>9</v>
      </c>
    </row>
    <row r="59" spans="1:12" s="186" customFormat="1" ht="26.25" customHeight="1">
      <c r="A59" s="231" t="s">
        <v>312</v>
      </c>
      <c r="B59" s="232"/>
      <c r="C59" s="232"/>
      <c r="D59" s="232"/>
      <c r="E59" s="56">
        <v>1500</v>
      </c>
      <c r="F59" s="53">
        <v>180</v>
      </c>
      <c r="G59" s="53"/>
      <c r="H59" s="63"/>
      <c r="I59" s="130"/>
      <c r="J59" s="66"/>
      <c r="K59" s="64"/>
    </row>
    <row r="60" spans="1:12" s="186" customFormat="1" ht="19.5" customHeight="1">
      <c r="A60" s="231" t="s">
        <v>79</v>
      </c>
      <c r="B60" s="232"/>
      <c r="C60" s="232"/>
      <c r="D60" s="232"/>
      <c r="E60" s="56"/>
      <c r="F60" s="53"/>
      <c r="G60" s="53"/>
      <c r="H60" s="63"/>
      <c r="I60" s="130"/>
      <c r="J60" s="66"/>
      <c r="K60" s="64"/>
    </row>
    <row r="61" spans="1:12" s="177" customFormat="1" ht="14.25" customHeight="1">
      <c r="A61" s="229"/>
      <c r="B61" s="230"/>
      <c r="C61" s="230"/>
      <c r="D61" s="230"/>
      <c r="E61" s="56"/>
      <c r="F61" s="162"/>
      <c r="G61" s="53"/>
      <c r="H61" s="61"/>
      <c r="I61" s="130"/>
      <c r="J61" s="61"/>
      <c r="K61" s="52" t="s">
        <v>9</v>
      </c>
    </row>
    <row r="62" spans="1:12" s="177" customFormat="1" ht="30" customHeight="1">
      <c r="A62" s="231" t="s">
        <v>31</v>
      </c>
      <c r="B62" s="232"/>
      <c r="C62" s="232"/>
      <c r="D62" s="232"/>
      <c r="E62" s="56">
        <v>1900</v>
      </c>
      <c r="F62" s="67">
        <v>440</v>
      </c>
      <c r="G62" s="53">
        <v>440</v>
      </c>
      <c r="H62" s="138">
        <f>H63</f>
        <v>13780</v>
      </c>
      <c r="I62" s="138">
        <f t="shared" ref="I62:J62" si="3">I63</f>
        <v>13780</v>
      </c>
      <c r="J62" s="138">
        <f t="shared" si="3"/>
        <v>13780</v>
      </c>
      <c r="K62" s="52" t="s">
        <v>9</v>
      </c>
    </row>
    <row r="63" spans="1:12" s="177" customFormat="1" ht="44.25" customHeight="1">
      <c r="A63" s="306" t="s">
        <v>230</v>
      </c>
      <c r="B63" s="307"/>
      <c r="C63" s="307"/>
      <c r="D63" s="307"/>
      <c r="E63" s="59">
        <v>1910</v>
      </c>
      <c r="F63" s="60">
        <v>440</v>
      </c>
      <c r="G63" s="53">
        <v>440</v>
      </c>
      <c r="H63" s="57">
        <v>13780</v>
      </c>
      <c r="I63" s="128">
        <v>13780</v>
      </c>
      <c r="J63" s="57">
        <v>13780</v>
      </c>
      <c r="K63" s="52" t="s">
        <v>9</v>
      </c>
    </row>
    <row r="64" spans="1:12" s="177" customFormat="1" ht="14.25" customHeight="1">
      <c r="A64" s="229"/>
      <c r="B64" s="230"/>
      <c r="C64" s="230"/>
      <c r="D64" s="230"/>
      <c r="E64" s="56"/>
      <c r="F64" s="162"/>
      <c r="G64" s="53"/>
      <c r="H64" s="61"/>
      <c r="I64" s="130"/>
      <c r="J64" s="61"/>
      <c r="K64" s="52" t="s">
        <v>9</v>
      </c>
    </row>
    <row r="65" spans="1:15" s="177" customFormat="1" ht="24.75" customHeight="1">
      <c r="A65" s="231" t="s">
        <v>32</v>
      </c>
      <c r="B65" s="232"/>
      <c r="C65" s="232"/>
      <c r="D65" s="232"/>
      <c r="E65" s="56">
        <v>1980</v>
      </c>
      <c r="F65" s="162">
        <v>510</v>
      </c>
      <c r="G65" s="53"/>
      <c r="H65" s="61"/>
      <c r="I65" s="130"/>
      <c r="J65" s="61"/>
      <c r="K65" s="52" t="s">
        <v>9</v>
      </c>
    </row>
    <row r="66" spans="1:15" s="177" customFormat="1" ht="53.25" customHeight="1">
      <c r="A66" s="233" t="s">
        <v>28</v>
      </c>
      <c r="B66" s="234"/>
      <c r="C66" s="234"/>
      <c r="D66" s="234"/>
      <c r="E66" s="59">
        <v>1981</v>
      </c>
      <c r="F66" s="60">
        <v>510</v>
      </c>
      <c r="G66" s="53"/>
      <c r="H66" s="61"/>
      <c r="I66" s="130"/>
      <c r="J66" s="61"/>
      <c r="K66" s="68" t="s">
        <v>9</v>
      </c>
    </row>
    <row r="67" spans="1:15" s="177" customFormat="1" ht="14.25" customHeight="1">
      <c r="A67" s="233"/>
      <c r="B67" s="234"/>
      <c r="C67" s="234"/>
      <c r="D67" s="234"/>
      <c r="E67" s="56"/>
      <c r="F67" s="162"/>
      <c r="G67" s="53"/>
      <c r="H67" s="61"/>
      <c r="I67" s="130"/>
      <c r="J67" s="61"/>
      <c r="K67" s="52"/>
    </row>
    <row r="68" spans="1:15" s="74" customFormat="1" ht="26.25" customHeight="1">
      <c r="A68" s="242" t="s">
        <v>313</v>
      </c>
      <c r="B68" s="243"/>
      <c r="C68" s="243"/>
      <c r="D68" s="243"/>
      <c r="E68" s="69">
        <v>2000</v>
      </c>
      <c r="F68" s="70" t="s">
        <v>9</v>
      </c>
      <c r="G68" s="71">
        <v>200</v>
      </c>
      <c r="H68" s="54">
        <f>H69+H92+H111+H123+H84</f>
        <v>21740046</v>
      </c>
      <c r="I68" s="54">
        <f>I69+I92+I111+I123+I84</f>
        <v>21702302.530000001</v>
      </c>
      <c r="J68" s="54">
        <f>J69+J92+J111+J123+J84</f>
        <v>21696772.530000001</v>
      </c>
      <c r="K68" s="72"/>
      <c r="L68" s="73">
        <f>H37-H68</f>
        <v>0</v>
      </c>
      <c r="M68" s="73">
        <f>I37-I68</f>
        <v>0</v>
      </c>
      <c r="N68" s="73">
        <f>J37-J68</f>
        <v>0</v>
      </c>
      <c r="O68" s="187"/>
    </row>
    <row r="69" spans="1:15" s="75" customFormat="1" ht="38.25" customHeight="1">
      <c r="A69" s="308" t="s">
        <v>33</v>
      </c>
      <c r="B69" s="309"/>
      <c r="C69" s="309"/>
      <c r="D69" s="309"/>
      <c r="E69" s="56">
        <v>2100</v>
      </c>
      <c r="F69" s="162" t="s">
        <v>9</v>
      </c>
      <c r="G69" s="53"/>
      <c r="H69" s="54">
        <f>H70+H73+H75</f>
        <v>16546200</v>
      </c>
      <c r="I69" s="54">
        <f t="shared" ref="I69:J69" si="4">I70+I73+I75</f>
        <v>16547118</v>
      </c>
      <c r="J69" s="54">
        <f t="shared" si="4"/>
        <v>16547118</v>
      </c>
      <c r="K69" s="52" t="s">
        <v>9</v>
      </c>
    </row>
    <row r="70" spans="1:15" s="177" customFormat="1" ht="32.25" customHeight="1">
      <c r="A70" s="233" t="s">
        <v>38</v>
      </c>
      <c r="B70" s="234"/>
      <c r="C70" s="234"/>
      <c r="D70" s="234"/>
      <c r="E70" s="56">
        <v>2110</v>
      </c>
      <c r="F70" s="67">
        <v>111</v>
      </c>
      <c r="G70" s="53"/>
      <c r="H70" s="57">
        <f>SUM(H71:H72)</f>
        <v>12708300</v>
      </c>
      <c r="I70" s="57">
        <f t="shared" ref="I70:J70" si="5">SUM(I71:I72)</f>
        <v>12709000</v>
      </c>
      <c r="J70" s="57">
        <f t="shared" si="5"/>
        <v>12709000</v>
      </c>
      <c r="K70" s="52" t="s">
        <v>9</v>
      </c>
    </row>
    <row r="71" spans="1:15" s="177" customFormat="1" ht="39" customHeight="1">
      <c r="A71" s="233" t="s">
        <v>38</v>
      </c>
      <c r="B71" s="234"/>
      <c r="C71" s="234"/>
      <c r="D71" s="234"/>
      <c r="E71" s="56">
        <v>2111</v>
      </c>
      <c r="F71" s="67">
        <v>111</v>
      </c>
      <c r="G71" s="53">
        <v>211</v>
      </c>
      <c r="H71" s="57">
        <v>12199968</v>
      </c>
      <c r="I71" s="128">
        <v>12581910</v>
      </c>
      <c r="J71" s="57">
        <v>12581910</v>
      </c>
      <c r="K71" s="52" t="s">
        <v>9</v>
      </c>
    </row>
    <row r="72" spans="1:15" s="177" customFormat="1" ht="24.75" customHeight="1">
      <c r="A72" s="233" t="s">
        <v>321</v>
      </c>
      <c r="B72" s="234"/>
      <c r="C72" s="234"/>
      <c r="D72" s="234"/>
      <c r="E72" s="56">
        <v>2112</v>
      </c>
      <c r="F72" s="67">
        <v>111</v>
      </c>
      <c r="G72" s="53">
        <v>266</v>
      </c>
      <c r="H72" s="76">
        <v>508332</v>
      </c>
      <c r="I72" s="128">
        <v>127090</v>
      </c>
      <c r="J72" s="76">
        <v>127090</v>
      </c>
      <c r="K72" s="52" t="s">
        <v>9</v>
      </c>
    </row>
    <row r="73" spans="1:15" s="177" customFormat="1" ht="24" customHeight="1">
      <c r="A73" s="233" t="s">
        <v>3</v>
      </c>
      <c r="B73" s="234"/>
      <c r="C73" s="234"/>
      <c r="D73" s="234"/>
      <c r="E73" s="56">
        <v>2120</v>
      </c>
      <c r="F73" s="67">
        <v>112</v>
      </c>
      <c r="G73" s="53"/>
      <c r="H73" s="76"/>
      <c r="I73" s="128"/>
      <c r="J73" s="76"/>
      <c r="K73" s="52" t="s">
        <v>9</v>
      </c>
    </row>
    <row r="74" spans="1:15" s="177" customFormat="1" ht="36" customHeight="1">
      <c r="A74" s="233" t="s">
        <v>34</v>
      </c>
      <c r="B74" s="234"/>
      <c r="C74" s="234"/>
      <c r="D74" s="234"/>
      <c r="E74" s="56">
        <v>2130</v>
      </c>
      <c r="F74" s="67">
        <v>113</v>
      </c>
      <c r="G74" s="53"/>
      <c r="H74" s="57"/>
      <c r="I74" s="128"/>
      <c r="J74" s="57"/>
      <c r="K74" s="52" t="s">
        <v>9</v>
      </c>
    </row>
    <row r="75" spans="1:15" s="186" customFormat="1" ht="42" customHeight="1">
      <c r="A75" s="233" t="s">
        <v>322</v>
      </c>
      <c r="B75" s="234"/>
      <c r="C75" s="234"/>
      <c r="D75" s="234"/>
      <c r="E75" s="56">
        <v>2140</v>
      </c>
      <c r="F75" s="53">
        <v>119</v>
      </c>
      <c r="G75" s="53">
        <v>213</v>
      </c>
      <c r="H75" s="65">
        <f>H76</f>
        <v>3837900</v>
      </c>
      <c r="I75" s="65">
        <f t="shared" ref="I75:J75" si="6">I76</f>
        <v>3838118</v>
      </c>
      <c r="J75" s="65">
        <f t="shared" si="6"/>
        <v>3838118</v>
      </c>
      <c r="K75" s="52" t="s">
        <v>9</v>
      </c>
    </row>
    <row r="76" spans="1:15" s="186" customFormat="1" ht="24.75" customHeight="1">
      <c r="A76" s="233" t="s">
        <v>231</v>
      </c>
      <c r="B76" s="234"/>
      <c r="C76" s="234"/>
      <c r="D76" s="234"/>
      <c r="E76" s="56">
        <v>2141</v>
      </c>
      <c r="F76" s="53">
        <v>119</v>
      </c>
      <c r="G76" s="53">
        <v>213</v>
      </c>
      <c r="H76" s="65">
        <v>3837900</v>
      </c>
      <c r="I76" s="128">
        <v>3838118</v>
      </c>
      <c r="J76" s="65">
        <v>3838118</v>
      </c>
      <c r="K76" s="52" t="s">
        <v>9</v>
      </c>
    </row>
    <row r="77" spans="1:15" s="186" customFormat="1" ht="22.5" customHeight="1">
      <c r="A77" s="233" t="s">
        <v>232</v>
      </c>
      <c r="B77" s="234"/>
      <c r="C77" s="234"/>
      <c r="D77" s="234"/>
      <c r="E77" s="56">
        <v>2142</v>
      </c>
      <c r="F77" s="53">
        <v>119</v>
      </c>
      <c r="G77" s="53"/>
      <c r="H77" s="63"/>
      <c r="I77" s="130"/>
      <c r="J77" s="63"/>
      <c r="K77" s="52"/>
    </row>
    <row r="78" spans="1:15" s="186" customFormat="1" ht="39" customHeight="1">
      <c r="A78" s="233" t="s">
        <v>323</v>
      </c>
      <c r="B78" s="234"/>
      <c r="C78" s="234"/>
      <c r="D78" s="234"/>
      <c r="E78" s="56">
        <v>2150</v>
      </c>
      <c r="F78" s="53">
        <v>131</v>
      </c>
      <c r="G78" s="53"/>
      <c r="H78" s="63"/>
      <c r="I78" s="130"/>
      <c r="J78" s="63"/>
      <c r="K78" s="52"/>
    </row>
    <row r="79" spans="1:15" s="186" customFormat="1" ht="32.25" customHeight="1">
      <c r="A79" s="233" t="s">
        <v>324</v>
      </c>
      <c r="B79" s="234"/>
      <c r="C79" s="234"/>
      <c r="D79" s="234"/>
      <c r="E79" s="56">
        <v>2160</v>
      </c>
      <c r="F79" s="53">
        <v>133</v>
      </c>
      <c r="G79" s="53"/>
      <c r="H79" s="63"/>
      <c r="I79" s="130"/>
      <c r="J79" s="63"/>
      <c r="K79" s="52"/>
    </row>
    <row r="80" spans="1:15" s="186" customFormat="1" ht="26.25" customHeight="1">
      <c r="A80" s="233" t="s">
        <v>325</v>
      </c>
      <c r="B80" s="234"/>
      <c r="C80" s="234"/>
      <c r="D80" s="234"/>
      <c r="E80" s="56">
        <v>2170</v>
      </c>
      <c r="F80" s="53">
        <v>134</v>
      </c>
      <c r="G80" s="53"/>
      <c r="H80" s="63"/>
      <c r="I80" s="130"/>
      <c r="J80" s="63"/>
      <c r="K80" s="52"/>
    </row>
    <row r="81" spans="1:11" s="186" customFormat="1" ht="43.5" customHeight="1">
      <c r="A81" s="233" t="s">
        <v>233</v>
      </c>
      <c r="B81" s="234"/>
      <c r="C81" s="234"/>
      <c r="D81" s="234"/>
      <c r="E81" s="56">
        <v>2180</v>
      </c>
      <c r="F81" s="53">
        <v>139</v>
      </c>
      <c r="G81" s="53"/>
      <c r="H81" s="63"/>
      <c r="I81" s="130"/>
      <c r="J81" s="63"/>
      <c r="K81" s="52"/>
    </row>
    <row r="82" spans="1:11" s="186" customFormat="1" ht="22.5" customHeight="1">
      <c r="A82" s="233" t="s">
        <v>234</v>
      </c>
      <c r="B82" s="244"/>
      <c r="C82" s="244"/>
      <c r="D82" s="245"/>
      <c r="E82" s="56">
        <v>2181</v>
      </c>
      <c r="F82" s="53">
        <v>139</v>
      </c>
      <c r="G82" s="53"/>
      <c r="H82" s="63"/>
      <c r="I82" s="130"/>
      <c r="J82" s="63"/>
      <c r="K82" s="52"/>
    </row>
    <row r="83" spans="1:11" s="186" customFormat="1" ht="29.25" customHeight="1">
      <c r="A83" s="233" t="s">
        <v>235</v>
      </c>
      <c r="B83" s="244"/>
      <c r="C83" s="244"/>
      <c r="D83" s="245"/>
      <c r="E83" s="56">
        <v>2182</v>
      </c>
      <c r="F83" s="53">
        <v>139</v>
      </c>
      <c r="G83" s="53"/>
      <c r="H83" s="63"/>
      <c r="I83" s="130"/>
      <c r="J83" s="63"/>
      <c r="K83" s="52"/>
    </row>
    <row r="84" spans="1:11" s="75" customFormat="1" ht="24" customHeight="1">
      <c r="A84" s="231" t="s">
        <v>29</v>
      </c>
      <c r="B84" s="232"/>
      <c r="C84" s="232"/>
      <c r="D84" s="232"/>
      <c r="E84" s="56">
        <v>2200</v>
      </c>
      <c r="F84" s="162">
        <v>300</v>
      </c>
      <c r="G84" s="53">
        <v>260</v>
      </c>
      <c r="H84" s="54">
        <f t="shared" ref="H84:J85" si="7">H85</f>
        <v>35000</v>
      </c>
      <c r="I84" s="181">
        <f t="shared" si="7"/>
        <v>35000</v>
      </c>
      <c r="J84" s="54">
        <f t="shared" si="7"/>
        <v>35000</v>
      </c>
      <c r="K84" s="52" t="s">
        <v>9</v>
      </c>
    </row>
    <row r="85" spans="1:11" s="177" customFormat="1" ht="54.75" customHeight="1">
      <c r="A85" s="233" t="s">
        <v>37</v>
      </c>
      <c r="B85" s="234"/>
      <c r="C85" s="234"/>
      <c r="D85" s="234"/>
      <c r="E85" s="56">
        <v>2210</v>
      </c>
      <c r="F85" s="162">
        <v>320</v>
      </c>
      <c r="G85" s="53">
        <v>263</v>
      </c>
      <c r="H85" s="57">
        <f t="shared" si="7"/>
        <v>35000</v>
      </c>
      <c r="I85" s="128">
        <f t="shared" si="7"/>
        <v>35000</v>
      </c>
      <c r="J85" s="57">
        <f t="shared" si="7"/>
        <v>35000</v>
      </c>
      <c r="K85" s="52" t="s">
        <v>9</v>
      </c>
    </row>
    <row r="86" spans="1:11" s="186" customFormat="1" ht="51" customHeight="1">
      <c r="A86" s="247" t="s">
        <v>326</v>
      </c>
      <c r="B86" s="248"/>
      <c r="C86" s="248"/>
      <c r="D86" s="248"/>
      <c r="E86" s="56">
        <v>2211</v>
      </c>
      <c r="F86" s="53">
        <v>321</v>
      </c>
      <c r="G86" s="53">
        <v>263</v>
      </c>
      <c r="H86" s="65">
        <v>35000</v>
      </c>
      <c r="I86" s="128">
        <v>35000</v>
      </c>
      <c r="J86" s="65">
        <v>35000</v>
      </c>
      <c r="K86" s="64"/>
    </row>
    <row r="87" spans="1:11" s="177" customFormat="1" ht="14.25" customHeight="1">
      <c r="A87" s="229"/>
      <c r="B87" s="230"/>
      <c r="C87" s="230"/>
      <c r="D87" s="230"/>
      <c r="E87" s="56"/>
      <c r="F87" s="162"/>
      <c r="G87" s="53"/>
      <c r="H87" s="61"/>
      <c r="I87" s="130"/>
      <c r="J87" s="61"/>
      <c r="K87" s="52" t="s">
        <v>9</v>
      </c>
    </row>
    <row r="88" spans="1:11" s="177" customFormat="1" ht="39" customHeight="1">
      <c r="A88" s="233" t="s">
        <v>5</v>
      </c>
      <c r="B88" s="234"/>
      <c r="C88" s="234"/>
      <c r="D88" s="234"/>
      <c r="E88" s="56">
        <v>2220</v>
      </c>
      <c r="F88" s="162">
        <v>340</v>
      </c>
      <c r="G88" s="53"/>
      <c r="H88" s="61"/>
      <c r="I88" s="130"/>
      <c r="J88" s="61"/>
      <c r="K88" s="52" t="s">
        <v>9</v>
      </c>
    </row>
    <row r="89" spans="1:11" s="177" customFormat="1" ht="54.75" customHeight="1">
      <c r="A89" s="233" t="s">
        <v>35</v>
      </c>
      <c r="B89" s="234"/>
      <c r="C89" s="234"/>
      <c r="D89" s="234"/>
      <c r="E89" s="56">
        <v>2230</v>
      </c>
      <c r="F89" s="162">
        <v>350</v>
      </c>
      <c r="G89" s="53"/>
      <c r="H89" s="61"/>
      <c r="I89" s="130"/>
      <c r="J89" s="61"/>
      <c r="K89" s="52" t="s">
        <v>9</v>
      </c>
    </row>
    <row r="90" spans="1:11" s="177" customFormat="1" ht="21" customHeight="1">
      <c r="A90" s="233" t="s">
        <v>327</v>
      </c>
      <c r="B90" s="234"/>
      <c r="C90" s="234"/>
      <c r="D90" s="234"/>
      <c r="E90" s="56">
        <v>2240</v>
      </c>
      <c r="F90" s="162">
        <v>360</v>
      </c>
      <c r="G90" s="53"/>
      <c r="H90" s="61"/>
      <c r="I90" s="130"/>
      <c r="J90" s="61"/>
      <c r="K90" s="52" t="s">
        <v>9</v>
      </c>
    </row>
    <row r="91" spans="1:11" s="177" customFormat="1" ht="28.5" customHeight="1">
      <c r="A91" s="233" t="s">
        <v>4</v>
      </c>
      <c r="B91" s="234"/>
      <c r="C91" s="234"/>
      <c r="D91" s="234"/>
      <c r="E91" s="56">
        <v>2241</v>
      </c>
      <c r="F91" s="162"/>
      <c r="G91" s="53"/>
      <c r="H91" s="61"/>
      <c r="I91" s="130"/>
      <c r="J91" s="61"/>
      <c r="K91" s="52" t="s">
        <v>9</v>
      </c>
    </row>
    <row r="92" spans="1:11" s="75" customFormat="1" ht="24" customHeight="1">
      <c r="A92" s="310" t="s">
        <v>30</v>
      </c>
      <c r="B92" s="311"/>
      <c r="C92" s="311"/>
      <c r="D92" s="311"/>
      <c r="E92" s="56">
        <v>2300</v>
      </c>
      <c r="F92" s="162">
        <v>850</v>
      </c>
      <c r="G92" s="53"/>
      <c r="H92" s="54">
        <f>H93+H94+H95</f>
        <v>520634</v>
      </c>
      <c r="I92" s="54">
        <f t="shared" ref="I92:J92" si="8">I93+I94+I95</f>
        <v>520634</v>
      </c>
      <c r="J92" s="54">
        <f t="shared" si="8"/>
        <v>520634</v>
      </c>
      <c r="K92" s="52" t="s">
        <v>9</v>
      </c>
    </row>
    <row r="93" spans="1:11" s="78" customFormat="1" ht="36.75" customHeight="1">
      <c r="A93" s="227" t="s">
        <v>16</v>
      </c>
      <c r="B93" s="228"/>
      <c r="C93" s="228"/>
      <c r="D93" s="228"/>
      <c r="E93" s="56">
        <v>2310</v>
      </c>
      <c r="F93" s="163">
        <v>851</v>
      </c>
      <c r="G93" s="166">
        <v>291</v>
      </c>
      <c r="H93" s="139">
        <v>511426</v>
      </c>
      <c r="I93" s="139">
        <v>511426</v>
      </c>
      <c r="J93" s="139">
        <v>511426</v>
      </c>
      <c r="K93" s="52" t="s">
        <v>9</v>
      </c>
    </row>
    <row r="94" spans="1:11" s="177" customFormat="1" ht="36.75" customHeight="1">
      <c r="A94" s="227" t="s">
        <v>15</v>
      </c>
      <c r="B94" s="228"/>
      <c r="C94" s="228"/>
      <c r="D94" s="228"/>
      <c r="E94" s="56">
        <v>2320</v>
      </c>
      <c r="F94" s="162">
        <v>852</v>
      </c>
      <c r="G94" s="53">
        <v>291</v>
      </c>
      <c r="H94" s="57">
        <v>9208</v>
      </c>
      <c r="I94" s="57">
        <v>9208</v>
      </c>
      <c r="J94" s="57">
        <v>9208</v>
      </c>
      <c r="K94" s="52" t="s">
        <v>9</v>
      </c>
    </row>
    <row r="95" spans="1:11" s="177" customFormat="1" ht="29.25" customHeight="1">
      <c r="A95" s="227" t="s">
        <v>236</v>
      </c>
      <c r="B95" s="228"/>
      <c r="C95" s="228"/>
      <c r="D95" s="228"/>
      <c r="E95" s="56">
        <v>2330</v>
      </c>
      <c r="F95" s="162">
        <v>853</v>
      </c>
      <c r="G95" s="53"/>
      <c r="H95" s="57"/>
      <c r="I95" s="57"/>
      <c r="J95" s="57"/>
      <c r="K95" s="52"/>
    </row>
    <row r="96" spans="1:11" s="75" customFormat="1" ht="27" customHeight="1">
      <c r="A96" s="231" t="s">
        <v>328</v>
      </c>
      <c r="B96" s="232"/>
      <c r="C96" s="232"/>
      <c r="D96" s="232"/>
      <c r="E96" s="56">
        <v>2400</v>
      </c>
      <c r="F96" s="162" t="s">
        <v>9</v>
      </c>
      <c r="G96" s="53"/>
      <c r="H96" s="54"/>
      <c r="I96" s="128"/>
      <c r="J96" s="54"/>
      <c r="K96" s="52" t="s">
        <v>9</v>
      </c>
    </row>
    <row r="97" spans="1:16" s="79" customFormat="1" ht="33.75" customHeight="1">
      <c r="A97" s="227" t="s">
        <v>329</v>
      </c>
      <c r="B97" s="228"/>
      <c r="C97" s="228"/>
      <c r="D97" s="228"/>
      <c r="E97" s="56">
        <v>2410</v>
      </c>
      <c r="F97" s="60">
        <v>613</v>
      </c>
      <c r="G97" s="53"/>
      <c r="H97" s="54"/>
      <c r="I97" s="128"/>
      <c r="J97" s="54"/>
      <c r="K97" s="52" t="s">
        <v>9</v>
      </c>
    </row>
    <row r="98" spans="1:16" s="177" customFormat="1" ht="29.25" customHeight="1">
      <c r="A98" s="227" t="s">
        <v>330</v>
      </c>
      <c r="B98" s="228"/>
      <c r="C98" s="228"/>
      <c r="D98" s="228"/>
      <c r="E98" s="56">
        <v>2420</v>
      </c>
      <c r="F98" s="162">
        <v>623</v>
      </c>
      <c r="G98" s="53"/>
      <c r="H98" s="57"/>
      <c r="I98" s="128"/>
      <c r="J98" s="57"/>
      <c r="K98" s="52" t="s">
        <v>9</v>
      </c>
    </row>
    <row r="99" spans="1:16" s="177" customFormat="1" ht="38.25" customHeight="1">
      <c r="A99" s="227" t="s">
        <v>331</v>
      </c>
      <c r="B99" s="228"/>
      <c r="C99" s="228"/>
      <c r="D99" s="228"/>
      <c r="E99" s="56">
        <v>2430</v>
      </c>
      <c r="F99" s="162">
        <v>634</v>
      </c>
      <c r="G99" s="53"/>
      <c r="H99" s="57"/>
      <c r="I99" s="128"/>
      <c r="J99" s="57"/>
      <c r="K99" s="52" t="s">
        <v>9</v>
      </c>
      <c r="P99" s="3"/>
    </row>
    <row r="100" spans="1:16" s="177" customFormat="1" ht="27" customHeight="1">
      <c r="A100" s="227" t="s">
        <v>332</v>
      </c>
      <c r="B100" s="228"/>
      <c r="C100" s="228"/>
      <c r="D100" s="228"/>
      <c r="E100" s="56">
        <v>2440</v>
      </c>
      <c r="F100" s="162">
        <v>810</v>
      </c>
      <c r="G100" s="53"/>
      <c r="H100" s="57"/>
      <c r="I100" s="128"/>
      <c r="J100" s="57"/>
      <c r="K100" s="52" t="s">
        <v>9</v>
      </c>
      <c r="P100" s="3"/>
    </row>
    <row r="101" spans="1:16" s="177" customFormat="1" ht="28.5" customHeight="1">
      <c r="A101" s="227" t="s">
        <v>6</v>
      </c>
      <c r="B101" s="228"/>
      <c r="C101" s="228"/>
      <c r="D101" s="228"/>
      <c r="E101" s="56">
        <v>2450</v>
      </c>
      <c r="F101" s="162">
        <v>862</v>
      </c>
      <c r="G101" s="53"/>
      <c r="H101" s="57"/>
      <c r="I101" s="128"/>
      <c r="J101" s="57"/>
      <c r="K101" s="52" t="s">
        <v>9</v>
      </c>
      <c r="P101" s="3"/>
    </row>
    <row r="102" spans="1:16" s="177" customFormat="1" ht="37.5" customHeight="1">
      <c r="A102" s="227" t="s">
        <v>8</v>
      </c>
      <c r="B102" s="228"/>
      <c r="C102" s="228"/>
      <c r="D102" s="228"/>
      <c r="E102" s="56">
        <v>2460</v>
      </c>
      <c r="F102" s="162">
        <v>863</v>
      </c>
      <c r="G102" s="53"/>
      <c r="H102" s="57"/>
      <c r="I102" s="128"/>
      <c r="J102" s="57"/>
      <c r="K102" s="52" t="s">
        <v>9</v>
      </c>
      <c r="P102" s="3"/>
    </row>
    <row r="103" spans="1:16" s="177" customFormat="1" ht="14.25" customHeight="1">
      <c r="A103" s="229"/>
      <c r="B103" s="230"/>
      <c r="C103" s="230"/>
      <c r="D103" s="230"/>
      <c r="E103" s="56"/>
      <c r="F103" s="162"/>
      <c r="G103" s="53"/>
      <c r="H103" s="61"/>
      <c r="I103" s="130"/>
      <c r="J103" s="61"/>
      <c r="K103" s="52" t="s">
        <v>9</v>
      </c>
    </row>
    <row r="104" spans="1:16" s="75" customFormat="1" ht="28.5" customHeight="1">
      <c r="A104" s="231" t="s">
        <v>36</v>
      </c>
      <c r="B104" s="232"/>
      <c r="C104" s="232"/>
      <c r="D104" s="232"/>
      <c r="E104" s="56">
        <v>2500</v>
      </c>
      <c r="F104" s="162" t="s">
        <v>9</v>
      </c>
      <c r="G104" s="53"/>
      <c r="H104" s="77"/>
      <c r="I104" s="130"/>
      <c r="J104" s="77"/>
      <c r="K104" s="52" t="s">
        <v>9</v>
      </c>
    </row>
    <row r="105" spans="1:16" s="177" customFormat="1" ht="36" customHeight="1">
      <c r="A105" s="227" t="s">
        <v>13</v>
      </c>
      <c r="B105" s="228"/>
      <c r="C105" s="228"/>
      <c r="D105" s="228"/>
      <c r="E105" s="56">
        <v>2510</v>
      </c>
      <c r="F105" s="162">
        <v>853</v>
      </c>
      <c r="G105" s="53"/>
      <c r="H105" s="61"/>
      <c r="I105" s="130"/>
      <c r="J105" s="61"/>
      <c r="K105" s="52" t="s">
        <v>9</v>
      </c>
    </row>
    <row r="106" spans="1:16" s="177" customFormat="1" ht="47.25" customHeight="1">
      <c r="A106" s="227" t="s">
        <v>7</v>
      </c>
      <c r="B106" s="228"/>
      <c r="C106" s="228"/>
      <c r="D106" s="228"/>
      <c r="E106" s="56">
        <v>2520</v>
      </c>
      <c r="F106" s="80">
        <v>831</v>
      </c>
      <c r="G106" s="53"/>
      <c r="H106" s="61"/>
      <c r="I106" s="130"/>
      <c r="J106" s="61"/>
      <c r="K106" s="52" t="s">
        <v>9</v>
      </c>
    </row>
    <row r="107" spans="1:16" s="75" customFormat="1" ht="24" customHeight="1">
      <c r="A107" s="231" t="s">
        <v>333</v>
      </c>
      <c r="B107" s="232"/>
      <c r="C107" s="232"/>
      <c r="D107" s="232"/>
      <c r="E107" s="56">
        <v>2600</v>
      </c>
      <c r="F107" s="162" t="s">
        <v>9</v>
      </c>
      <c r="G107" s="53"/>
      <c r="H107" s="54">
        <f>H111+H123</f>
        <v>4638212</v>
      </c>
      <c r="I107" s="54">
        <f t="shared" ref="I107:J107" si="9">I111+I123</f>
        <v>4599550.53</v>
      </c>
      <c r="J107" s="54">
        <f t="shared" si="9"/>
        <v>4594020.53</v>
      </c>
      <c r="K107" s="52"/>
    </row>
    <row r="108" spans="1:16" s="177" customFormat="1" ht="51.75" customHeight="1">
      <c r="A108" s="227" t="s">
        <v>334</v>
      </c>
      <c r="B108" s="228"/>
      <c r="C108" s="228"/>
      <c r="D108" s="228"/>
      <c r="E108" s="56">
        <v>2610</v>
      </c>
      <c r="F108" s="162">
        <v>241</v>
      </c>
      <c r="G108" s="53"/>
      <c r="H108" s="61"/>
      <c r="I108" s="130"/>
      <c r="J108" s="61"/>
      <c r="K108" s="55"/>
    </row>
    <row r="109" spans="1:16" s="177" customFormat="1" ht="42.75" customHeight="1">
      <c r="A109" s="227" t="s">
        <v>335</v>
      </c>
      <c r="B109" s="228"/>
      <c r="C109" s="228"/>
      <c r="D109" s="228"/>
      <c r="E109" s="56">
        <v>2620</v>
      </c>
      <c r="F109" s="162">
        <v>242</v>
      </c>
      <c r="G109" s="53"/>
      <c r="H109" s="61"/>
      <c r="I109" s="130"/>
      <c r="J109" s="61"/>
      <c r="K109" s="55"/>
    </row>
    <row r="110" spans="1:16" s="188" customFormat="1" ht="44.25" customHeight="1">
      <c r="A110" s="227" t="s">
        <v>336</v>
      </c>
      <c r="B110" s="228"/>
      <c r="C110" s="228"/>
      <c r="D110" s="228"/>
      <c r="E110" s="56">
        <v>2630</v>
      </c>
      <c r="F110" s="163">
        <v>243</v>
      </c>
      <c r="G110" s="166"/>
      <c r="H110" s="81"/>
      <c r="I110" s="130"/>
      <c r="J110" s="81"/>
      <c r="K110" s="82"/>
    </row>
    <row r="111" spans="1:16" s="188" customFormat="1" ht="26.25" customHeight="1">
      <c r="A111" s="238" t="s">
        <v>337</v>
      </c>
      <c r="B111" s="239"/>
      <c r="C111" s="239"/>
      <c r="D111" s="239"/>
      <c r="E111" s="56">
        <v>2640</v>
      </c>
      <c r="F111" s="163">
        <v>244</v>
      </c>
      <c r="G111" s="166"/>
      <c r="H111" s="83">
        <f>SUM(H112:H121)</f>
        <v>2126612</v>
      </c>
      <c r="I111" s="83">
        <f>SUM(I112:I121)</f>
        <v>2087950.53</v>
      </c>
      <c r="J111" s="83">
        <f t="shared" ref="J111" si="10">SUM(J112:J121)</f>
        <v>2082420.53</v>
      </c>
      <c r="K111" s="82"/>
    </row>
    <row r="112" spans="1:16" s="188" customFormat="1" ht="31.5" customHeight="1">
      <c r="A112" s="240" t="s">
        <v>305</v>
      </c>
      <c r="B112" s="241"/>
      <c r="C112" s="241"/>
      <c r="D112" s="241"/>
      <c r="E112" s="235"/>
      <c r="F112" s="163">
        <v>244</v>
      </c>
      <c r="G112" s="166">
        <v>221</v>
      </c>
      <c r="H112" s="65">
        <v>89920</v>
      </c>
      <c r="I112" s="65">
        <v>89920</v>
      </c>
      <c r="J112" s="65">
        <v>89920</v>
      </c>
      <c r="K112" s="82"/>
    </row>
    <row r="113" spans="1:11" s="188" customFormat="1" ht="26.25" customHeight="1">
      <c r="A113" s="240" t="s">
        <v>237</v>
      </c>
      <c r="B113" s="241"/>
      <c r="C113" s="241"/>
      <c r="D113" s="241"/>
      <c r="E113" s="235"/>
      <c r="F113" s="163">
        <v>244</v>
      </c>
      <c r="G113" s="166">
        <v>223</v>
      </c>
      <c r="H113" s="65">
        <v>173500</v>
      </c>
      <c r="I113" s="65">
        <v>173500</v>
      </c>
      <c r="J113" s="65">
        <v>173500</v>
      </c>
      <c r="K113" s="82"/>
    </row>
    <row r="114" spans="1:11" s="188" customFormat="1" ht="24.75" customHeight="1">
      <c r="A114" s="240" t="s">
        <v>288</v>
      </c>
      <c r="B114" s="241"/>
      <c r="C114" s="241"/>
      <c r="D114" s="241"/>
      <c r="E114" s="235"/>
      <c r="F114" s="163">
        <v>244</v>
      </c>
      <c r="G114" s="166">
        <v>225</v>
      </c>
      <c r="H114" s="65">
        <v>156546</v>
      </c>
      <c r="I114" s="65">
        <v>156546</v>
      </c>
      <c r="J114" s="65">
        <v>156546</v>
      </c>
      <c r="K114" s="82"/>
    </row>
    <row r="115" spans="1:11" s="188" customFormat="1" ht="19.5" customHeight="1">
      <c r="A115" s="240" t="s">
        <v>238</v>
      </c>
      <c r="B115" s="241"/>
      <c r="C115" s="241"/>
      <c r="D115" s="241"/>
      <c r="E115" s="235"/>
      <c r="F115" s="163">
        <v>244</v>
      </c>
      <c r="G115" s="166">
        <v>226</v>
      </c>
      <c r="H115" s="65">
        <v>1267500</v>
      </c>
      <c r="I115" s="65">
        <v>1180158.53</v>
      </c>
      <c r="J115" s="65">
        <v>1174628.53</v>
      </c>
      <c r="K115" s="82"/>
    </row>
    <row r="116" spans="1:11" s="215" customFormat="1" ht="20.25" customHeight="1">
      <c r="A116" s="240" t="s">
        <v>393</v>
      </c>
      <c r="B116" s="241"/>
      <c r="C116" s="241"/>
      <c r="D116" s="241"/>
      <c r="E116" s="235"/>
      <c r="F116" s="210">
        <v>244</v>
      </c>
      <c r="G116" s="209">
        <v>227</v>
      </c>
      <c r="H116" s="65">
        <v>5870</v>
      </c>
      <c r="I116" s="65">
        <v>5870</v>
      </c>
      <c r="J116" s="65">
        <v>5870</v>
      </c>
      <c r="K116" s="82"/>
    </row>
    <row r="117" spans="1:11" s="188" customFormat="1" ht="28.5" customHeight="1">
      <c r="A117" s="249" t="s">
        <v>306</v>
      </c>
      <c r="B117" s="250"/>
      <c r="C117" s="250"/>
      <c r="D117" s="251"/>
      <c r="E117" s="236"/>
      <c r="F117" s="163">
        <v>244</v>
      </c>
      <c r="G117" s="166">
        <v>310</v>
      </c>
      <c r="H117" s="65">
        <v>11320</v>
      </c>
      <c r="I117" s="65">
        <v>0</v>
      </c>
      <c r="J117" s="65"/>
      <c r="K117" s="82"/>
    </row>
    <row r="118" spans="1:11" s="188" customFormat="1" ht="21.75" customHeight="1">
      <c r="A118" s="249" t="s">
        <v>289</v>
      </c>
      <c r="B118" s="250"/>
      <c r="C118" s="250"/>
      <c r="D118" s="251"/>
      <c r="E118" s="236"/>
      <c r="F118" s="163">
        <v>244</v>
      </c>
      <c r="G118" s="166">
        <v>341</v>
      </c>
      <c r="H118" s="65">
        <v>2700</v>
      </c>
      <c r="I118" s="65">
        <v>2700</v>
      </c>
      <c r="J118" s="65">
        <v>2700</v>
      </c>
      <c r="K118" s="82"/>
    </row>
    <row r="119" spans="1:11" s="215" customFormat="1" ht="20.25" customHeight="1">
      <c r="A119" s="249" t="s">
        <v>394</v>
      </c>
      <c r="B119" s="250"/>
      <c r="C119" s="250"/>
      <c r="D119" s="251"/>
      <c r="E119" s="236"/>
      <c r="F119" s="210">
        <v>244</v>
      </c>
      <c r="G119" s="209">
        <v>343</v>
      </c>
      <c r="H119" s="65">
        <v>350000</v>
      </c>
      <c r="I119" s="65">
        <v>410000</v>
      </c>
      <c r="J119" s="65">
        <v>410000</v>
      </c>
      <c r="K119" s="82"/>
    </row>
    <row r="120" spans="1:11" s="215" customFormat="1" ht="20.25" customHeight="1">
      <c r="A120" s="249" t="s">
        <v>395</v>
      </c>
      <c r="B120" s="250"/>
      <c r="C120" s="250"/>
      <c r="D120" s="251"/>
      <c r="E120" s="236"/>
      <c r="F120" s="210">
        <v>244</v>
      </c>
      <c r="G120" s="209">
        <v>344</v>
      </c>
      <c r="H120" s="65">
        <v>11600</v>
      </c>
      <c r="I120" s="65">
        <v>11600</v>
      </c>
      <c r="J120" s="65">
        <v>11600</v>
      </c>
      <c r="K120" s="82"/>
    </row>
    <row r="121" spans="1:11" s="188" customFormat="1" ht="30" customHeight="1">
      <c r="A121" s="240" t="s">
        <v>286</v>
      </c>
      <c r="B121" s="241"/>
      <c r="C121" s="241"/>
      <c r="D121" s="241"/>
      <c r="E121" s="237"/>
      <c r="F121" s="163">
        <v>244</v>
      </c>
      <c r="G121" s="166">
        <v>346</v>
      </c>
      <c r="H121" s="65">
        <v>57656</v>
      </c>
      <c r="I121" s="65">
        <v>57656</v>
      </c>
      <c r="J121" s="65">
        <v>57656</v>
      </c>
      <c r="K121" s="82"/>
    </row>
    <row r="122" spans="1:11" s="177" customFormat="1" ht="40.5" customHeight="1">
      <c r="A122" s="227" t="s">
        <v>338</v>
      </c>
      <c r="B122" s="228"/>
      <c r="C122" s="228"/>
      <c r="D122" s="228"/>
      <c r="E122" s="56">
        <v>2650</v>
      </c>
      <c r="F122" s="162">
        <v>246</v>
      </c>
      <c r="G122" s="53"/>
      <c r="H122" s="57"/>
      <c r="I122" s="128"/>
      <c r="J122" s="57"/>
      <c r="K122" s="55"/>
    </row>
    <row r="123" spans="1:11" s="177" customFormat="1" ht="26.25" customHeight="1">
      <c r="A123" s="227" t="s">
        <v>339</v>
      </c>
      <c r="B123" s="228"/>
      <c r="C123" s="228"/>
      <c r="D123" s="228"/>
      <c r="E123" s="56">
        <v>2660</v>
      </c>
      <c r="F123" s="162">
        <v>247</v>
      </c>
      <c r="G123" s="53">
        <v>223</v>
      </c>
      <c r="H123" s="189">
        <v>2511600</v>
      </c>
      <c r="I123" s="190">
        <v>2511600</v>
      </c>
      <c r="J123" s="189">
        <v>2511600</v>
      </c>
      <c r="K123" s="55"/>
    </row>
    <row r="124" spans="1:11" s="177" customFormat="1" ht="39.75" customHeight="1">
      <c r="A124" s="227" t="s">
        <v>340</v>
      </c>
      <c r="B124" s="228"/>
      <c r="C124" s="228"/>
      <c r="D124" s="228"/>
      <c r="E124" s="56">
        <v>2700</v>
      </c>
      <c r="F124" s="162">
        <v>400</v>
      </c>
      <c r="G124" s="53"/>
      <c r="H124" s="57"/>
      <c r="I124" s="128"/>
      <c r="J124" s="57"/>
      <c r="K124" s="55"/>
    </row>
    <row r="125" spans="1:11" s="177" customFormat="1" ht="57.75" customHeight="1">
      <c r="A125" s="227" t="s">
        <v>341</v>
      </c>
      <c r="B125" s="228"/>
      <c r="C125" s="228"/>
      <c r="D125" s="228"/>
      <c r="E125" s="56">
        <v>2710</v>
      </c>
      <c r="F125" s="162">
        <v>406</v>
      </c>
      <c r="G125" s="53"/>
      <c r="H125" s="57"/>
      <c r="I125" s="128"/>
      <c r="J125" s="57"/>
      <c r="K125" s="55"/>
    </row>
    <row r="126" spans="1:11" s="177" customFormat="1" ht="37.5" customHeight="1">
      <c r="A126" s="227" t="s">
        <v>46</v>
      </c>
      <c r="B126" s="228"/>
      <c r="C126" s="228"/>
      <c r="D126" s="228"/>
      <c r="E126" s="56">
        <v>2720</v>
      </c>
      <c r="F126" s="162">
        <v>407</v>
      </c>
      <c r="G126" s="53"/>
      <c r="H126" s="57"/>
      <c r="I126" s="128"/>
      <c r="J126" s="57"/>
      <c r="K126" s="55"/>
    </row>
    <row r="127" spans="1:11" s="177" customFormat="1" ht="21" customHeight="1">
      <c r="A127" s="242" t="s">
        <v>40</v>
      </c>
      <c r="B127" s="243"/>
      <c r="C127" s="243"/>
      <c r="D127" s="243"/>
      <c r="E127" s="69">
        <v>3000</v>
      </c>
      <c r="F127" s="70">
        <v>100</v>
      </c>
      <c r="G127" s="71"/>
      <c r="H127" s="77"/>
      <c r="I127" s="130"/>
      <c r="J127" s="77"/>
      <c r="K127" s="84" t="s">
        <v>9</v>
      </c>
    </row>
    <row r="128" spans="1:11" s="177" customFormat="1" ht="41.25" customHeight="1">
      <c r="A128" s="231" t="s">
        <v>41</v>
      </c>
      <c r="B128" s="232"/>
      <c r="C128" s="232"/>
      <c r="D128" s="232"/>
      <c r="E128" s="56">
        <v>3010</v>
      </c>
      <c r="F128" s="162" t="s">
        <v>9</v>
      </c>
      <c r="G128" s="53"/>
      <c r="H128" s="61"/>
      <c r="I128" s="130"/>
      <c r="J128" s="61"/>
      <c r="K128" s="52" t="s">
        <v>9</v>
      </c>
    </row>
    <row r="129" spans="1:11" s="177" customFormat="1" ht="21.75" customHeight="1">
      <c r="A129" s="231" t="s">
        <v>42</v>
      </c>
      <c r="B129" s="232"/>
      <c r="C129" s="232"/>
      <c r="D129" s="232"/>
      <c r="E129" s="56">
        <v>3020</v>
      </c>
      <c r="F129" s="162" t="s">
        <v>9</v>
      </c>
      <c r="G129" s="53"/>
      <c r="H129" s="61"/>
      <c r="I129" s="130"/>
      <c r="J129" s="61"/>
      <c r="K129" s="52" t="s">
        <v>9</v>
      </c>
    </row>
    <row r="130" spans="1:11" s="177" customFormat="1" ht="21" customHeight="1">
      <c r="A130" s="231" t="s">
        <v>43</v>
      </c>
      <c r="B130" s="232"/>
      <c r="C130" s="232"/>
      <c r="D130" s="232"/>
      <c r="E130" s="56">
        <v>3030</v>
      </c>
      <c r="F130" s="162" t="s">
        <v>9</v>
      </c>
      <c r="G130" s="53"/>
      <c r="H130" s="61"/>
      <c r="I130" s="130"/>
      <c r="J130" s="61"/>
      <c r="K130" s="52" t="s">
        <v>9</v>
      </c>
    </row>
    <row r="131" spans="1:11" s="177" customFormat="1" ht="14.25" customHeight="1">
      <c r="A131" s="164"/>
      <c r="B131" s="165"/>
      <c r="C131" s="165"/>
      <c r="D131" s="165"/>
      <c r="E131" s="56"/>
      <c r="F131" s="162"/>
      <c r="G131" s="53"/>
      <c r="H131" s="61"/>
      <c r="I131" s="130"/>
      <c r="J131" s="61"/>
      <c r="K131" s="52"/>
    </row>
    <row r="132" spans="1:11" s="177" customFormat="1" ht="24" customHeight="1">
      <c r="A132" s="304" t="s">
        <v>11</v>
      </c>
      <c r="B132" s="305"/>
      <c r="C132" s="305"/>
      <c r="D132" s="305"/>
      <c r="E132" s="69">
        <v>4000</v>
      </c>
      <c r="F132" s="70" t="s">
        <v>9</v>
      </c>
      <c r="G132" s="71"/>
      <c r="H132" s="61"/>
      <c r="I132" s="130"/>
      <c r="J132" s="61"/>
      <c r="K132" s="52" t="s">
        <v>9</v>
      </c>
    </row>
    <row r="133" spans="1:11" s="177" customFormat="1" ht="34.5" customHeight="1">
      <c r="A133" s="229" t="s">
        <v>239</v>
      </c>
      <c r="B133" s="230"/>
      <c r="C133" s="230"/>
      <c r="D133" s="230"/>
      <c r="E133" s="59">
        <v>4010</v>
      </c>
      <c r="F133" s="191">
        <v>610</v>
      </c>
      <c r="G133" s="166"/>
      <c r="H133" s="192"/>
      <c r="I133" s="130"/>
      <c r="J133" s="192"/>
      <c r="K133" s="52" t="s">
        <v>9</v>
      </c>
    </row>
    <row r="134" spans="1:11" ht="14.25" customHeight="1">
      <c r="A134" s="193"/>
      <c r="B134" s="193"/>
      <c r="C134" s="193"/>
      <c r="D134" s="193"/>
      <c r="E134" s="194"/>
      <c r="F134" s="195"/>
      <c r="G134" s="196"/>
      <c r="H134" s="195"/>
      <c r="I134" s="195"/>
      <c r="J134" s="195"/>
      <c r="K134" s="195"/>
    </row>
    <row r="135" spans="1:11" s="177" customFormat="1" ht="14.25" customHeight="1">
      <c r="A135" s="275" t="s">
        <v>342</v>
      </c>
      <c r="B135" s="275"/>
      <c r="C135" s="275"/>
      <c r="D135" s="275"/>
      <c r="E135" s="275"/>
      <c r="F135" s="275"/>
      <c r="G135" s="275"/>
      <c r="H135" s="275"/>
      <c r="I135" s="275"/>
      <c r="J135" s="275"/>
      <c r="K135" s="275"/>
    </row>
    <row r="136" spans="1:11" s="177" customFormat="1" ht="14.25" customHeight="1">
      <c r="A136" s="276" t="s">
        <v>343</v>
      </c>
      <c r="B136" s="276"/>
      <c r="C136" s="276"/>
      <c r="D136" s="276"/>
      <c r="E136" s="276"/>
      <c r="F136" s="276"/>
      <c r="G136" s="276"/>
      <c r="H136" s="276"/>
      <c r="I136" s="276"/>
      <c r="J136" s="197"/>
      <c r="K136" s="197"/>
    </row>
    <row r="137" spans="1:11" s="177" customFormat="1" ht="14.25" customHeight="1">
      <c r="A137" s="276" t="s">
        <v>344</v>
      </c>
      <c r="B137" s="276"/>
      <c r="C137" s="276"/>
      <c r="D137" s="276"/>
      <c r="E137" s="276"/>
      <c r="F137" s="276"/>
      <c r="G137" s="276"/>
      <c r="H137" s="276"/>
      <c r="I137" s="276"/>
      <c r="J137" s="197"/>
      <c r="K137" s="197"/>
    </row>
    <row r="138" spans="1:11" s="177" customFormat="1" ht="14.25" customHeight="1">
      <c r="A138" s="275" t="s">
        <v>345</v>
      </c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</row>
    <row r="139" spans="1:11" s="177" customFormat="1" ht="14.25" customHeight="1">
      <c r="A139" s="275" t="s">
        <v>346</v>
      </c>
      <c r="B139" s="275"/>
      <c r="C139" s="275"/>
      <c r="D139" s="275"/>
      <c r="E139" s="275"/>
      <c r="F139" s="275"/>
      <c r="G139" s="275"/>
      <c r="H139" s="275"/>
      <c r="I139" s="275"/>
      <c r="J139" s="275"/>
      <c r="K139" s="275"/>
    </row>
    <row r="140" spans="1:11" ht="14.25" customHeight="1">
      <c r="A140" s="277" t="s">
        <v>347</v>
      </c>
      <c r="B140" s="277"/>
      <c r="C140" s="277"/>
      <c r="D140" s="277"/>
      <c r="E140" s="277"/>
      <c r="F140" s="277"/>
      <c r="G140" s="277"/>
    </row>
    <row r="141" spans="1:11" ht="14.25" customHeight="1"/>
  </sheetData>
  <mergeCells count="133">
    <mergeCell ref="A132:D132"/>
    <mergeCell ref="A133:D133"/>
    <mergeCell ref="A65:D65"/>
    <mergeCell ref="A66:D66"/>
    <mergeCell ref="A63:D63"/>
    <mergeCell ref="A68:D68"/>
    <mergeCell ref="A69:D69"/>
    <mergeCell ref="A67:D67"/>
    <mergeCell ref="A64:D64"/>
    <mergeCell ref="A72:D72"/>
    <mergeCell ref="A75:D75"/>
    <mergeCell ref="A76:D76"/>
    <mergeCell ref="A73:D73"/>
    <mergeCell ref="A74:D74"/>
    <mergeCell ref="A70:D70"/>
    <mergeCell ref="A71:D71"/>
    <mergeCell ref="A83:D83"/>
    <mergeCell ref="A92:D92"/>
    <mergeCell ref="A93:D93"/>
    <mergeCell ref="A95:D95"/>
    <mergeCell ref="A77:D77"/>
    <mergeCell ref="A78:D78"/>
    <mergeCell ref="A128:D128"/>
    <mergeCell ref="A112:D112"/>
    <mergeCell ref="A135:K135"/>
    <mergeCell ref="A136:I136"/>
    <mergeCell ref="A137:I137"/>
    <mergeCell ref="A138:K138"/>
    <mergeCell ref="A139:K139"/>
    <mergeCell ref="A140:G140"/>
    <mergeCell ref="J12:K12"/>
    <mergeCell ref="A14:J14"/>
    <mergeCell ref="K15:K17"/>
    <mergeCell ref="K18:K19"/>
    <mergeCell ref="K25:K26"/>
    <mergeCell ref="H27:J27"/>
    <mergeCell ref="A29:C29"/>
    <mergeCell ref="A30:K30"/>
    <mergeCell ref="A32:D33"/>
    <mergeCell ref="E32:E33"/>
    <mergeCell ref="F32:F33"/>
    <mergeCell ref="G32:G33"/>
    <mergeCell ref="H32:K32"/>
    <mergeCell ref="A130:D130"/>
    <mergeCell ref="A109:D109"/>
    <mergeCell ref="F20:H20"/>
    <mergeCell ref="A15:J15"/>
    <mergeCell ref="A36:D36"/>
    <mergeCell ref="A43:D43"/>
    <mergeCell ref="A44:D44"/>
    <mergeCell ref="A42:D42"/>
    <mergeCell ref="I1:K1"/>
    <mergeCell ref="I11:K11"/>
    <mergeCell ref="D19:H19"/>
    <mergeCell ref="I3:K3"/>
    <mergeCell ref="I6:K6"/>
    <mergeCell ref="I8:K8"/>
    <mergeCell ref="I9:K9"/>
    <mergeCell ref="I2:K2"/>
    <mergeCell ref="H4:K5"/>
    <mergeCell ref="A129:D129"/>
    <mergeCell ref="A123:D123"/>
    <mergeCell ref="A115:D115"/>
    <mergeCell ref="A117:D117"/>
    <mergeCell ref="A122:D122"/>
    <mergeCell ref="A119:D119"/>
    <mergeCell ref="A124:D124"/>
    <mergeCell ref="A125:D125"/>
    <mergeCell ref="A126:D126"/>
    <mergeCell ref="A121:D121"/>
    <mergeCell ref="A118:D118"/>
    <mergeCell ref="A116:D116"/>
    <mergeCell ref="A120:D120"/>
    <mergeCell ref="A21:I22"/>
    <mergeCell ref="A86:D86"/>
    <mergeCell ref="A87:D87"/>
    <mergeCell ref="A88:D88"/>
    <mergeCell ref="A45:D45"/>
    <mergeCell ref="A46:D46"/>
    <mergeCell ref="A51:D51"/>
    <mergeCell ref="A57:D57"/>
    <mergeCell ref="A58:D58"/>
    <mergeCell ref="A60:D60"/>
    <mergeCell ref="A61:D61"/>
    <mergeCell ref="A62:D62"/>
    <mergeCell ref="A59:D59"/>
    <mergeCell ref="A47:D47"/>
    <mergeCell ref="A53:D53"/>
    <mergeCell ref="A56:D56"/>
    <mergeCell ref="A48:D48"/>
    <mergeCell ref="A49:D49"/>
    <mergeCell ref="A54:D54"/>
    <mergeCell ref="A52:D52"/>
    <mergeCell ref="A50:D50"/>
    <mergeCell ref="A55:D55"/>
    <mergeCell ref="A37:D37"/>
    <mergeCell ref="A38:D38"/>
    <mergeCell ref="E112:E121"/>
    <mergeCell ref="A106:D106"/>
    <mergeCell ref="A107:D107"/>
    <mergeCell ref="A111:D111"/>
    <mergeCell ref="A113:D113"/>
    <mergeCell ref="A108:D108"/>
    <mergeCell ref="A110:D110"/>
    <mergeCell ref="A127:D127"/>
    <mergeCell ref="A100:D100"/>
    <mergeCell ref="A101:D101"/>
    <mergeCell ref="A102:D102"/>
    <mergeCell ref="A114:D114"/>
    <mergeCell ref="A23:H23"/>
    <mergeCell ref="A24:G24"/>
    <mergeCell ref="A97:D97"/>
    <mergeCell ref="A98:D98"/>
    <mergeCell ref="A99:D99"/>
    <mergeCell ref="A103:D103"/>
    <mergeCell ref="A104:D104"/>
    <mergeCell ref="A105:D105"/>
    <mergeCell ref="A89:D89"/>
    <mergeCell ref="A90:D90"/>
    <mergeCell ref="A91:D91"/>
    <mergeCell ref="A84:D84"/>
    <mergeCell ref="A85:D85"/>
    <mergeCell ref="A79:D79"/>
    <mergeCell ref="A80:D80"/>
    <mergeCell ref="A81:D81"/>
    <mergeCell ref="A82:D82"/>
    <mergeCell ref="A94:D94"/>
    <mergeCell ref="A96:D96"/>
    <mergeCell ref="A34:D34"/>
    <mergeCell ref="A35:D35"/>
    <mergeCell ref="A39:D39"/>
    <mergeCell ref="A40:D40"/>
    <mergeCell ref="A41:D41"/>
  </mergeCells>
  <pageMargins left="0.78740157480314965" right="0.39370078740157483" top="0.78740157480314965" bottom="0.55118110236220474" header="0.31496062992125984" footer="0"/>
  <pageSetup paperSize="8" scale="92" fitToHeight="0" orientation="landscape" r:id="rId1"/>
  <headerFooter differentFirst="1">
    <oddHeader>&amp;C&amp;"Times New Roman,обычный"&amp;P</oddHeader>
  </headerFooter>
  <rowBreaks count="4" manualBreakCount="4">
    <brk id="38" max="10" man="1"/>
    <brk id="63" max="10" man="1"/>
    <brk id="93" max="10" man="1"/>
    <brk id="116" max="10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CB59"/>
  <sheetViews>
    <sheetView topLeftCell="A4" zoomScaleNormal="100" workbookViewId="0">
      <selection activeCell="E56" sqref="E56:AM56"/>
    </sheetView>
  </sheetViews>
  <sheetFormatPr defaultColWidth="1.140625" defaultRowHeight="12.75"/>
  <cols>
    <col min="1" max="86" width="1.140625" style="26"/>
    <col min="87" max="87" width="10.42578125" style="26" customWidth="1"/>
    <col min="88" max="342" width="1.140625" style="26"/>
    <col min="343" max="343" width="10.42578125" style="26" customWidth="1"/>
    <col min="344" max="598" width="1.140625" style="26"/>
    <col min="599" max="599" width="10.42578125" style="26" customWidth="1"/>
    <col min="600" max="854" width="1.140625" style="26"/>
    <col min="855" max="855" width="10.42578125" style="26" customWidth="1"/>
    <col min="856" max="1110" width="1.140625" style="26"/>
    <col min="1111" max="1111" width="10.42578125" style="26" customWidth="1"/>
    <col min="1112" max="1366" width="1.140625" style="26"/>
    <col min="1367" max="1367" width="10.42578125" style="26" customWidth="1"/>
    <col min="1368" max="1622" width="1.140625" style="26"/>
    <col min="1623" max="1623" width="10.42578125" style="26" customWidth="1"/>
    <col min="1624" max="1878" width="1.140625" style="26"/>
    <col min="1879" max="1879" width="10.42578125" style="26" customWidth="1"/>
    <col min="1880" max="2134" width="1.140625" style="26"/>
    <col min="2135" max="2135" width="10.42578125" style="26" customWidth="1"/>
    <col min="2136" max="2390" width="1.140625" style="26"/>
    <col min="2391" max="2391" width="10.42578125" style="26" customWidth="1"/>
    <col min="2392" max="2646" width="1.140625" style="26"/>
    <col min="2647" max="2647" width="10.42578125" style="26" customWidth="1"/>
    <col min="2648" max="2902" width="1.140625" style="26"/>
    <col min="2903" max="2903" width="10.42578125" style="26" customWidth="1"/>
    <col min="2904" max="3158" width="1.140625" style="26"/>
    <col min="3159" max="3159" width="10.42578125" style="26" customWidth="1"/>
    <col min="3160" max="3414" width="1.140625" style="26"/>
    <col min="3415" max="3415" width="10.42578125" style="26" customWidth="1"/>
    <col min="3416" max="3670" width="1.140625" style="26"/>
    <col min="3671" max="3671" width="10.42578125" style="26" customWidth="1"/>
    <col min="3672" max="3926" width="1.140625" style="26"/>
    <col min="3927" max="3927" width="10.42578125" style="26" customWidth="1"/>
    <col min="3928" max="4182" width="1.140625" style="26"/>
    <col min="4183" max="4183" width="10.42578125" style="26" customWidth="1"/>
    <col min="4184" max="4438" width="1.140625" style="26"/>
    <col min="4439" max="4439" width="10.42578125" style="26" customWidth="1"/>
    <col min="4440" max="4694" width="1.140625" style="26"/>
    <col min="4695" max="4695" width="10.42578125" style="26" customWidth="1"/>
    <col min="4696" max="4950" width="1.140625" style="26"/>
    <col min="4951" max="4951" width="10.42578125" style="26" customWidth="1"/>
    <col min="4952" max="5206" width="1.140625" style="26"/>
    <col min="5207" max="5207" width="10.42578125" style="26" customWidth="1"/>
    <col min="5208" max="5462" width="1.140625" style="26"/>
    <col min="5463" max="5463" width="10.42578125" style="26" customWidth="1"/>
    <col min="5464" max="5718" width="1.140625" style="26"/>
    <col min="5719" max="5719" width="10.42578125" style="26" customWidth="1"/>
    <col min="5720" max="5974" width="1.140625" style="26"/>
    <col min="5975" max="5975" width="10.42578125" style="26" customWidth="1"/>
    <col min="5976" max="6230" width="1.140625" style="26"/>
    <col min="6231" max="6231" width="10.42578125" style="26" customWidth="1"/>
    <col min="6232" max="6486" width="1.140625" style="26"/>
    <col min="6487" max="6487" width="10.42578125" style="26" customWidth="1"/>
    <col min="6488" max="6742" width="1.140625" style="26"/>
    <col min="6743" max="6743" width="10.42578125" style="26" customWidth="1"/>
    <col min="6744" max="6998" width="1.140625" style="26"/>
    <col min="6999" max="6999" width="10.42578125" style="26" customWidth="1"/>
    <col min="7000" max="7254" width="1.140625" style="26"/>
    <col min="7255" max="7255" width="10.42578125" style="26" customWidth="1"/>
    <col min="7256" max="7510" width="1.140625" style="26"/>
    <col min="7511" max="7511" width="10.42578125" style="26" customWidth="1"/>
    <col min="7512" max="7766" width="1.140625" style="26"/>
    <col min="7767" max="7767" width="10.42578125" style="26" customWidth="1"/>
    <col min="7768" max="8022" width="1.140625" style="26"/>
    <col min="8023" max="8023" width="10.42578125" style="26" customWidth="1"/>
    <col min="8024" max="8278" width="1.140625" style="26"/>
    <col min="8279" max="8279" width="10.42578125" style="26" customWidth="1"/>
    <col min="8280" max="8534" width="1.140625" style="26"/>
    <col min="8535" max="8535" width="10.42578125" style="26" customWidth="1"/>
    <col min="8536" max="8790" width="1.140625" style="26"/>
    <col min="8791" max="8791" width="10.42578125" style="26" customWidth="1"/>
    <col min="8792" max="9046" width="1.140625" style="26"/>
    <col min="9047" max="9047" width="10.42578125" style="26" customWidth="1"/>
    <col min="9048" max="9302" width="1.140625" style="26"/>
    <col min="9303" max="9303" width="10.42578125" style="26" customWidth="1"/>
    <col min="9304" max="9558" width="1.140625" style="26"/>
    <col min="9559" max="9559" width="10.42578125" style="26" customWidth="1"/>
    <col min="9560" max="9814" width="1.140625" style="26"/>
    <col min="9815" max="9815" width="10.42578125" style="26" customWidth="1"/>
    <col min="9816" max="10070" width="1.140625" style="26"/>
    <col min="10071" max="10071" width="10.42578125" style="26" customWidth="1"/>
    <col min="10072" max="10326" width="1.140625" style="26"/>
    <col min="10327" max="10327" width="10.42578125" style="26" customWidth="1"/>
    <col min="10328" max="10582" width="1.140625" style="26"/>
    <col min="10583" max="10583" width="10.42578125" style="26" customWidth="1"/>
    <col min="10584" max="10838" width="1.140625" style="26"/>
    <col min="10839" max="10839" width="10.42578125" style="26" customWidth="1"/>
    <col min="10840" max="11094" width="1.140625" style="26"/>
    <col min="11095" max="11095" width="10.42578125" style="26" customWidth="1"/>
    <col min="11096" max="11350" width="1.140625" style="26"/>
    <col min="11351" max="11351" width="10.42578125" style="26" customWidth="1"/>
    <col min="11352" max="11606" width="1.140625" style="26"/>
    <col min="11607" max="11607" width="10.42578125" style="26" customWidth="1"/>
    <col min="11608" max="11862" width="1.140625" style="26"/>
    <col min="11863" max="11863" width="10.42578125" style="26" customWidth="1"/>
    <col min="11864" max="12118" width="1.140625" style="26"/>
    <col min="12119" max="12119" width="10.42578125" style="26" customWidth="1"/>
    <col min="12120" max="12374" width="1.140625" style="26"/>
    <col min="12375" max="12375" width="10.42578125" style="26" customWidth="1"/>
    <col min="12376" max="12630" width="1.140625" style="26"/>
    <col min="12631" max="12631" width="10.42578125" style="26" customWidth="1"/>
    <col min="12632" max="12886" width="1.140625" style="26"/>
    <col min="12887" max="12887" width="10.42578125" style="26" customWidth="1"/>
    <col min="12888" max="13142" width="1.140625" style="26"/>
    <col min="13143" max="13143" width="10.42578125" style="26" customWidth="1"/>
    <col min="13144" max="13398" width="1.140625" style="26"/>
    <col min="13399" max="13399" width="10.42578125" style="26" customWidth="1"/>
    <col min="13400" max="13654" width="1.140625" style="26"/>
    <col min="13655" max="13655" width="10.42578125" style="26" customWidth="1"/>
    <col min="13656" max="13910" width="1.140625" style="26"/>
    <col min="13911" max="13911" width="10.42578125" style="26" customWidth="1"/>
    <col min="13912" max="14166" width="1.140625" style="26"/>
    <col min="14167" max="14167" width="10.42578125" style="26" customWidth="1"/>
    <col min="14168" max="14422" width="1.140625" style="26"/>
    <col min="14423" max="14423" width="10.42578125" style="26" customWidth="1"/>
    <col min="14424" max="14678" width="1.140625" style="26"/>
    <col min="14679" max="14679" width="10.42578125" style="26" customWidth="1"/>
    <col min="14680" max="14934" width="1.140625" style="26"/>
    <col min="14935" max="14935" width="10.42578125" style="26" customWidth="1"/>
    <col min="14936" max="15190" width="1.140625" style="26"/>
    <col min="15191" max="15191" width="10.42578125" style="26" customWidth="1"/>
    <col min="15192" max="15446" width="1.140625" style="26"/>
    <col min="15447" max="15447" width="10.42578125" style="26" customWidth="1"/>
    <col min="15448" max="15702" width="1.140625" style="26"/>
    <col min="15703" max="15703" width="10.42578125" style="26" customWidth="1"/>
    <col min="15704" max="15958" width="1.140625" style="26"/>
    <col min="15959" max="15959" width="10.42578125" style="26" customWidth="1"/>
    <col min="15960" max="16214" width="1.140625" style="26"/>
    <col min="16215" max="16215" width="10.42578125" style="26" customWidth="1"/>
    <col min="16216" max="16384" width="1.140625" style="26"/>
  </cols>
  <sheetData>
    <row r="1" spans="1:80" s="23" customFormat="1" ht="31.5" customHeight="1">
      <c r="A1" s="459" t="s">
        <v>531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80" s="25" customFormat="1" ht="9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75">
      <c r="A3" s="23" t="s">
        <v>172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381" t="s">
        <v>409</v>
      </c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</row>
    <row r="4" spans="1:80" s="25" customFormat="1" ht="9.7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15.75">
      <c r="A5" s="23" t="s">
        <v>86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382" t="s">
        <v>372</v>
      </c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82"/>
      <c r="BE5" s="382"/>
      <c r="BF5" s="382"/>
      <c r="BG5" s="382"/>
      <c r="BH5" s="382"/>
      <c r="BI5" s="382"/>
      <c r="BJ5" s="382"/>
      <c r="BK5" s="382"/>
      <c r="BL5" s="382"/>
      <c r="BM5" s="382"/>
      <c r="BN5" s="382"/>
      <c r="BO5" s="382"/>
      <c r="BP5" s="382"/>
      <c r="BQ5" s="382"/>
      <c r="BR5" s="382"/>
      <c r="BS5" s="382"/>
      <c r="BT5" s="382"/>
      <c r="BU5" s="382"/>
      <c r="BV5" s="382"/>
      <c r="BW5" s="382"/>
      <c r="BX5" s="382"/>
      <c r="BY5" s="382"/>
      <c r="BZ5" s="382"/>
      <c r="CA5" s="382"/>
      <c r="CB5" s="382"/>
    </row>
    <row r="7" spans="1:80">
      <c r="A7" s="377" t="s">
        <v>89</v>
      </c>
      <c r="B7" s="378"/>
      <c r="C7" s="378"/>
      <c r="D7" s="379"/>
      <c r="E7" s="377" t="s">
        <v>0</v>
      </c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9"/>
      <c r="AN7" s="377" t="s">
        <v>173</v>
      </c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9"/>
      <c r="BB7" s="377" t="s">
        <v>123</v>
      </c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9"/>
      <c r="BN7" s="377" t="s">
        <v>174</v>
      </c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9"/>
    </row>
    <row r="8" spans="1:80">
      <c r="A8" s="374" t="s">
        <v>96</v>
      </c>
      <c r="B8" s="375"/>
      <c r="C8" s="375"/>
      <c r="D8" s="376"/>
      <c r="E8" s="374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6"/>
      <c r="AN8" s="374" t="s">
        <v>175</v>
      </c>
      <c r="AO8" s="375"/>
      <c r="AP8" s="375"/>
      <c r="AQ8" s="375"/>
      <c r="AR8" s="375"/>
      <c r="AS8" s="375"/>
      <c r="AT8" s="375"/>
      <c r="AU8" s="375"/>
      <c r="AV8" s="375"/>
      <c r="AW8" s="375"/>
      <c r="AX8" s="375"/>
      <c r="AY8" s="375"/>
      <c r="AZ8" s="375"/>
      <c r="BA8" s="376"/>
      <c r="BB8" s="374" t="s">
        <v>133</v>
      </c>
      <c r="BC8" s="375"/>
      <c r="BD8" s="375"/>
      <c r="BE8" s="375"/>
      <c r="BF8" s="375"/>
      <c r="BG8" s="375"/>
      <c r="BH8" s="375"/>
      <c r="BI8" s="375"/>
      <c r="BJ8" s="375"/>
      <c r="BK8" s="375"/>
      <c r="BL8" s="375"/>
      <c r="BM8" s="376"/>
      <c r="BN8" s="374" t="s">
        <v>176</v>
      </c>
      <c r="BO8" s="375"/>
      <c r="BP8" s="375"/>
      <c r="BQ8" s="375"/>
      <c r="BR8" s="375"/>
      <c r="BS8" s="375"/>
      <c r="BT8" s="375"/>
      <c r="BU8" s="375"/>
      <c r="BV8" s="375"/>
      <c r="BW8" s="375"/>
      <c r="BX8" s="375"/>
      <c r="BY8" s="375"/>
      <c r="BZ8" s="375"/>
      <c r="CA8" s="375"/>
      <c r="CB8" s="376"/>
    </row>
    <row r="9" spans="1:80">
      <c r="A9" s="374"/>
      <c r="B9" s="375"/>
      <c r="C9" s="375"/>
      <c r="D9" s="376"/>
      <c r="E9" s="374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6"/>
      <c r="AN9" s="374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6"/>
      <c r="BB9" s="374"/>
      <c r="BC9" s="375"/>
      <c r="BD9" s="375"/>
      <c r="BE9" s="375"/>
      <c r="BF9" s="375"/>
      <c r="BG9" s="375"/>
      <c r="BH9" s="375"/>
      <c r="BI9" s="375"/>
      <c r="BJ9" s="375"/>
      <c r="BK9" s="375"/>
      <c r="BL9" s="375"/>
      <c r="BM9" s="376"/>
      <c r="BN9" s="374" t="s">
        <v>177</v>
      </c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75"/>
      <c r="CA9" s="375"/>
      <c r="CB9" s="376"/>
    </row>
    <row r="10" spans="1:80">
      <c r="A10" s="383">
        <v>1</v>
      </c>
      <c r="B10" s="384"/>
      <c r="C10" s="384"/>
      <c r="D10" s="385"/>
      <c r="E10" s="383">
        <v>2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5"/>
      <c r="AN10" s="383">
        <v>3</v>
      </c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5"/>
      <c r="BB10" s="383">
        <v>4</v>
      </c>
      <c r="BC10" s="384"/>
      <c r="BD10" s="384"/>
      <c r="BE10" s="384"/>
      <c r="BF10" s="384"/>
      <c r="BG10" s="384"/>
      <c r="BH10" s="384"/>
      <c r="BI10" s="384"/>
      <c r="BJ10" s="384"/>
      <c r="BK10" s="384"/>
      <c r="BL10" s="384"/>
      <c r="BM10" s="385"/>
      <c r="BN10" s="383">
        <v>5</v>
      </c>
      <c r="BO10" s="384"/>
      <c r="BP10" s="384"/>
      <c r="BQ10" s="384"/>
      <c r="BR10" s="384"/>
      <c r="BS10" s="384"/>
      <c r="BT10" s="384"/>
      <c r="BU10" s="384"/>
      <c r="BV10" s="384"/>
      <c r="BW10" s="384"/>
      <c r="BX10" s="384"/>
      <c r="BY10" s="384"/>
      <c r="BZ10" s="384"/>
      <c r="CA10" s="384"/>
      <c r="CB10" s="385"/>
    </row>
    <row r="11" spans="1:80" ht="64.5" customHeight="1">
      <c r="A11" s="398">
        <v>1</v>
      </c>
      <c r="B11" s="399"/>
      <c r="C11" s="399"/>
      <c r="D11" s="400"/>
      <c r="E11" s="386" t="s">
        <v>408</v>
      </c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8"/>
      <c r="AN11" s="477">
        <v>4</v>
      </c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9"/>
      <c r="BB11" s="398">
        <v>5000</v>
      </c>
      <c r="BC11" s="399"/>
      <c r="BD11" s="399"/>
      <c r="BE11" s="399"/>
      <c r="BF11" s="399"/>
      <c r="BG11" s="399"/>
      <c r="BH11" s="399"/>
      <c r="BI11" s="399"/>
      <c r="BJ11" s="399"/>
      <c r="BK11" s="399"/>
      <c r="BL11" s="399"/>
      <c r="BM11" s="400"/>
      <c r="BN11" s="444">
        <f>AN11*BB11</f>
        <v>20000</v>
      </c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6"/>
    </row>
    <row r="12" spans="1:80">
      <c r="A12" s="438"/>
      <c r="B12" s="439"/>
      <c r="C12" s="439"/>
      <c r="D12" s="440"/>
      <c r="E12" s="404" t="s">
        <v>119</v>
      </c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6"/>
      <c r="AN12" s="410" t="s">
        <v>9</v>
      </c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  <c r="AZ12" s="411"/>
      <c r="BA12" s="412"/>
      <c r="BB12" s="398" t="s">
        <v>9</v>
      </c>
      <c r="BC12" s="399"/>
      <c r="BD12" s="399"/>
      <c r="BE12" s="399"/>
      <c r="BF12" s="399"/>
      <c r="BG12" s="399"/>
      <c r="BH12" s="399"/>
      <c r="BI12" s="399"/>
      <c r="BJ12" s="399"/>
      <c r="BK12" s="399"/>
      <c r="BL12" s="399"/>
      <c r="BM12" s="400"/>
      <c r="BN12" s="444">
        <f>BN11</f>
        <v>20000</v>
      </c>
      <c r="BO12" s="445"/>
      <c r="BP12" s="445"/>
      <c r="BQ12" s="445"/>
      <c r="BR12" s="445"/>
      <c r="BS12" s="445"/>
      <c r="BT12" s="445"/>
      <c r="BU12" s="445"/>
      <c r="BV12" s="445"/>
      <c r="BW12" s="445"/>
      <c r="BX12" s="445"/>
      <c r="BY12" s="445"/>
      <c r="BZ12" s="445"/>
      <c r="CA12" s="445"/>
      <c r="CB12" s="446"/>
    </row>
    <row r="13" spans="1:80">
      <c r="A13" s="438"/>
      <c r="B13" s="439"/>
      <c r="C13" s="439"/>
      <c r="D13" s="440"/>
      <c r="E13" s="404" t="s">
        <v>120</v>
      </c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6"/>
      <c r="AN13" s="410" t="s">
        <v>9</v>
      </c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2"/>
      <c r="BB13" s="398" t="s">
        <v>9</v>
      </c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400"/>
      <c r="BN13" s="463">
        <f>BN12</f>
        <v>20000</v>
      </c>
      <c r="BO13" s="464"/>
      <c r="BP13" s="464"/>
      <c r="BQ13" s="464"/>
      <c r="BR13" s="464"/>
      <c r="BS13" s="464"/>
      <c r="BT13" s="464"/>
      <c r="BU13" s="464"/>
      <c r="BV13" s="464"/>
      <c r="BW13" s="464"/>
      <c r="BX13" s="464"/>
      <c r="BY13" s="464"/>
      <c r="BZ13" s="464"/>
      <c r="CA13" s="464"/>
      <c r="CB13" s="465"/>
    </row>
    <row r="14" spans="1:80" s="23" customFormat="1" ht="33" customHeight="1">
      <c r="A14" s="480" t="s">
        <v>532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</row>
    <row r="15" spans="1:80" s="25" customFormat="1" ht="9.7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5.75">
      <c r="A16" s="23" t="s">
        <v>172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381" t="s">
        <v>178</v>
      </c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381"/>
      <c r="BT16" s="381"/>
      <c r="BU16" s="381"/>
      <c r="BV16" s="381"/>
      <c r="BW16" s="381"/>
      <c r="BX16" s="381"/>
      <c r="BY16" s="381"/>
      <c r="BZ16" s="381"/>
      <c r="CA16" s="381"/>
      <c r="CB16" s="381"/>
    </row>
    <row r="17" spans="1:80" s="25" customFormat="1" ht="9.7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29.25" customHeight="1">
      <c r="A18" s="23" t="s">
        <v>86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481" t="s">
        <v>87</v>
      </c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2"/>
      <c r="BM18" s="482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</row>
    <row r="20" spans="1:80">
      <c r="A20" s="377" t="s">
        <v>89</v>
      </c>
      <c r="B20" s="378"/>
      <c r="C20" s="378"/>
      <c r="D20" s="379"/>
      <c r="E20" s="377" t="s">
        <v>121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9"/>
      <c r="AN20" s="377" t="s">
        <v>179</v>
      </c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9"/>
      <c r="BB20" s="377" t="s">
        <v>180</v>
      </c>
      <c r="BC20" s="378"/>
      <c r="BD20" s="378"/>
      <c r="BE20" s="378"/>
      <c r="BF20" s="378"/>
      <c r="BG20" s="378"/>
      <c r="BH20" s="378"/>
      <c r="BI20" s="379"/>
      <c r="BJ20" s="377" t="s">
        <v>181</v>
      </c>
      <c r="BK20" s="378"/>
      <c r="BL20" s="378"/>
      <c r="BM20" s="378"/>
      <c r="BN20" s="378"/>
      <c r="BO20" s="378"/>
      <c r="BP20" s="378"/>
      <c r="BQ20" s="378"/>
      <c r="BR20" s="378"/>
      <c r="BS20" s="378"/>
      <c r="BT20" s="378"/>
      <c r="BU20" s="378"/>
      <c r="BV20" s="378"/>
      <c r="BW20" s="378"/>
      <c r="BX20" s="378"/>
      <c r="BY20" s="378"/>
      <c r="BZ20" s="378"/>
      <c r="CA20" s="378"/>
      <c r="CB20" s="379"/>
    </row>
    <row r="21" spans="1:80">
      <c r="A21" s="374" t="s">
        <v>96</v>
      </c>
      <c r="B21" s="375"/>
      <c r="C21" s="375"/>
      <c r="D21" s="376"/>
      <c r="E21" s="374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6"/>
      <c r="AN21" s="374" t="s">
        <v>182</v>
      </c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6"/>
      <c r="BB21" s="374" t="s">
        <v>183</v>
      </c>
      <c r="BC21" s="375"/>
      <c r="BD21" s="375"/>
      <c r="BE21" s="375"/>
      <c r="BF21" s="375"/>
      <c r="BG21" s="375"/>
      <c r="BH21" s="375"/>
      <c r="BI21" s="376"/>
      <c r="BJ21" s="374" t="s">
        <v>184</v>
      </c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5"/>
      <c r="BW21" s="375"/>
      <c r="BX21" s="375"/>
      <c r="BY21" s="375"/>
      <c r="BZ21" s="375"/>
      <c r="CA21" s="375"/>
      <c r="CB21" s="376"/>
    </row>
    <row r="22" spans="1:80">
      <c r="A22" s="374"/>
      <c r="B22" s="375"/>
      <c r="C22" s="375"/>
      <c r="D22" s="376"/>
      <c r="E22" s="374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6"/>
      <c r="AN22" s="374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6"/>
      <c r="BB22" s="374"/>
      <c r="BC22" s="375"/>
      <c r="BD22" s="375"/>
      <c r="BE22" s="375"/>
      <c r="BF22" s="375"/>
      <c r="BG22" s="375"/>
      <c r="BH22" s="375"/>
      <c r="BI22" s="376"/>
      <c r="BJ22" s="374" t="s">
        <v>185</v>
      </c>
      <c r="BK22" s="375"/>
      <c r="BL22" s="375"/>
      <c r="BM22" s="375"/>
      <c r="BN22" s="375"/>
      <c r="BO22" s="375"/>
      <c r="BP22" s="375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6"/>
    </row>
    <row r="23" spans="1:80">
      <c r="A23" s="374"/>
      <c r="B23" s="375"/>
      <c r="C23" s="375"/>
      <c r="D23" s="376"/>
      <c r="E23" s="374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6"/>
      <c r="AN23" s="374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6"/>
      <c r="BB23" s="374"/>
      <c r="BC23" s="375"/>
      <c r="BD23" s="375"/>
      <c r="BE23" s="375"/>
      <c r="BF23" s="375"/>
      <c r="BG23" s="375"/>
      <c r="BH23" s="375"/>
      <c r="BI23" s="376"/>
      <c r="BJ23" s="374" t="s">
        <v>186</v>
      </c>
      <c r="BK23" s="375"/>
      <c r="BL23" s="375"/>
      <c r="BM23" s="375"/>
      <c r="BN23" s="375"/>
      <c r="BO23" s="375"/>
      <c r="BP23" s="37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6"/>
    </row>
    <row r="24" spans="1:80">
      <c r="A24" s="383">
        <v>1</v>
      </c>
      <c r="B24" s="384"/>
      <c r="C24" s="384"/>
      <c r="D24" s="385"/>
      <c r="E24" s="383">
        <v>2</v>
      </c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5"/>
      <c r="AN24" s="383">
        <v>3</v>
      </c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5"/>
      <c r="BB24" s="383">
        <v>4</v>
      </c>
      <c r="BC24" s="384"/>
      <c r="BD24" s="384"/>
      <c r="BE24" s="384"/>
      <c r="BF24" s="384"/>
      <c r="BG24" s="384"/>
      <c r="BH24" s="384"/>
      <c r="BI24" s="385"/>
      <c r="BJ24" s="383">
        <v>5</v>
      </c>
      <c r="BK24" s="384"/>
      <c r="BL24" s="384"/>
      <c r="BM24" s="384"/>
      <c r="BN24" s="384"/>
      <c r="BO24" s="384"/>
      <c r="BP24" s="384"/>
      <c r="BQ24" s="384"/>
      <c r="BR24" s="384"/>
      <c r="BS24" s="384"/>
      <c r="BT24" s="384"/>
      <c r="BU24" s="384"/>
      <c r="BV24" s="384"/>
      <c r="BW24" s="384"/>
      <c r="BX24" s="384"/>
      <c r="BY24" s="384"/>
      <c r="BZ24" s="384"/>
      <c r="CA24" s="384"/>
      <c r="CB24" s="385"/>
    </row>
    <row r="25" spans="1:80">
      <c r="A25" s="410">
        <v>1</v>
      </c>
      <c r="B25" s="411"/>
      <c r="C25" s="411"/>
      <c r="D25" s="412"/>
      <c r="E25" s="438" t="s">
        <v>187</v>
      </c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39"/>
      <c r="AK25" s="439"/>
      <c r="AL25" s="439"/>
      <c r="AM25" s="440"/>
      <c r="AN25" s="410">
        <v>10570985</v>
      </c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  <c r="AZ25" s="411"/>
      <c r="BA25" s="412"/>
      <c r="BB25" s="398">
        <v>1.5</v>
      </c>
      <c r="BC25" s="399"/>
      <c r="BD25" s="399"/>
      <c r="BE25" s="399"/>
      <c r="BF25" s="399"/>
      <c r="BG25" s="399"/>
      <c r="BH25" s="399"/>
      <c r="BI25" s="400"/>
      <c r="BJ25" s="444">
        <f>AN25*BB25/100+20.22</f>
        <v>158584.995</v>
      </c>
      <c r="BK25" s="445"/>
      <c r="BL25" s="445"/>
      <c r="BM25" s="445"/>
      <c r="BN25" s="445"/>
      <c r="BO25" s="445"/>
      <c r="BP25" s="445"/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6"/>
    </row>
    <row r="26" spans="1:80">
      <c r="A26" s="410">
        <v>2</v>
      </c>
      <c r="B26" s="411"/>
      <c r="C26" s="411"/>
      <c r="D26" s="412"/>
      <c r="E26" s="438" t="s">
        <v>291</v>
      </c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40"/>
      <c r="AN26" s="410">
        <v>0</v>
      </c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2"/>
      <c r="BB26" s="398">
        <v>0</v>
      </c>
      <c r="BC26" s="399"/>
      <c r="BD26" s="399"/>
      <c r="BE26" s="399"/>
      <c r="BF26" s="399"/>
      <c r="BG26" s="399"/>
      <c r="BH26" s="399"/>
      <c r="BI26" s="400"/>
      <c r="BJ26" s="444">
        <v>4500</v>
      </c>
      <c r="BK26" s="445"/>
      <c r="BL26" s="445"/>
      <c r="BM26" s="445"/>
      <c r="BN26" s="445"/>
      <c r="BO26" s="445"/>
      <c r="BP26" s="445"/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6"/>
    </row>
    <row r="27" spans="1:80">
      <c r="A27" s="410">
        <v>3</v>
      </c>
      <c r="B27" s="411"/>
      <c r="C27" s="411"/>
      <c r="D27" s="412"/>
      <c r="E27" s="386" t="s">
        <v>277</v>
      </c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7"/>
      <c r="AL27" s="387"/>
      <c r="AM27" s="388"/>
      <c r="AN27" s="410">
        <v>122.4</v>
      </c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2"/>
      <c r="BB27" s="398">
        <v>40</v>
      </c>
      <c r="BC27" s="399"/>
      <c r="BD27" s="399"/>
      <c r="BE27" s="399"/>
      <c r="BF27" s="399"/>
      <c r="BG27" s="399"/>
      <c r="BH27" s="399"/>
      <c r="BI27" s="400"/>
      <c r="BJ27" s="444">
        <f>AN27*BB27</f>
        <v>4896</v>
      </c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6"/>
    </row>
    <row r="28" spans="1:80" ht="38.25" customHeight="1">
      <c r="A28" s="420">
        <v>4</v>
      </c>
      <c r="B28" s="421"/>
      <c r="C28" s="421"/>
      <c r="D28" s="422"/>
      <c r="E28" s="466" t="s">
        <v>188</v>
      </c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8"/>
      <c r="AN28" s="420"/>
      <c r="AO28" s="421"/>
      <c r="AP28" s="421"/>
      <c r="AQ28" s="421"/>
      <c r="AR28" s="421"/>
      <c r="AS28" s="421"/>
      <c r="AT28" s="421"/>
      <c r="AU28" s="421"/>
      <c r="AV28" s="421"/>
      <c r="AW28" s="421"/>
      <c r="AX28" s="421"/>
      <c r="AY28" s="421"/>
      <c r="AZ28" s="421"/>
      <c r="BA28" s="422"/>
      <c r="BB28" s="383"/>
      <c r="BC28" s="384"/>
      <c r="BD28" s="384"/>
      <c r="BE28" s="384"/>
      <c r="BF28" s="384"/>
      <c r="BG28" s="384"/>
      <c r="BH28" s="384"/>
      <c r="BI28" s="385"/>
      <c r="BJ28" s="469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1"/>
    </row>
    <row r="29" spans="1:80">
      <c r="A29" s="438"/>
      <c r="B29" s="439"/>
      <c r="C29" s="439"/>
      <c r="D29" s="440"/>
      <c r="E29" s="404" t="s">
        <v>119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6"/>
      <c r="AN29" s="398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400"/>
      <c r="BB29" s="398" t="s">
        <v>9</v>
      </c>
      <c r="BC29" s="399"/>
      <c r="BD29" s="399"/>
      <c r="BE29" s="399"/>
      <c r="BF29" s="399"/>
      <c r="BG29" s="399"/>
      <c r="BH29" s="399"/>
      <c r="BI29" s="400"/>
      <c r="BJ29" s="444">
        <f>SUM(BJ25:CB28)</f>
        <v>167980.995</v>
      </c>
      <c r="BK29" s="445"/>
      <c r="BL29" s="445"/>
      <c r="BM29" s="445"/>
      <c r="BN29" s="445"/>
      <c r="BO29" s="445"/>
      <c r="BP29" s="445"/>
      <c r="BQ29" s="445"/>
      <c r="BR29" s="445"/>
      <c r="BS29" s="445"/>
      <c r="BT29" s="445"/>
      <c r="BU29" s="445"/>
      <c r="BV29" s="445"/>
      <c r="BW29" s="445"/>
      <c r="BX29" s="445"/>
      <c r="BY29" s="445"/>
      <c r="BZ29" s="445"/>
      <c r="CA29" s="445"/>
      <c r="CB29" s="446"/>
    </row>
    <row r="30" spans="1:80">
      <c r="A30" s="438"/>
      <c r="B30" s="439"/>
      <c r="C30" s="439"/>
      <c r="D30" s="440"/>
      <c r="E30" s="404" t="s">
        <v>120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6"/>
      <c r="AN30" s="398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400"/>
      <c r="BB30" s="398" t="s">
        <v>9</v>
      </c>
      <c r="BC30" s="399"/>
      <c r="BD30" s="399"/>
      <c r="BE30" s="399"/>
      <c r="BF30" s="399"/>
      <c r="BG30" s="399"/>
      <c r="BH30" s="399"/>
      <c r="BI30" s="400"/>
      <c r="BJ30" s="463">
        <f>BJ29</f>
        <v>167980.995</v>
      </c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5"/>
    </row>
    <row r="31" spans="1:80" s="17" customFormat="1" ht="15.75"/>
    <row r="32" spans="1:80" s="23" customFormat="1" ht="35.25" customHeight="1">
      <c r="A32" s="459" t="s">
        <v>533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</row>
    <row r="33" spans="1:80" s="25" customFormat="1" ht="9.7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5.75">
      <c r="A34" s="23" t="s">
        <v>172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</row>
    <row r="35" spans="1:80" s="25" customFormat="1" ht="9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5.75">
      <c r="A36" s="23" t="s">
        <v>86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</row>
    <row r="38" spans="1:80">
      <c r="A38" s="377" t="s">
        <v>89</v>
      </c>
      <c r="B38" s="378"/>
      <c r="C38" s="378"/>
      <c r="D38" s="379"/>
      <c r="E38" s="377" t="s">
        <v>0</v>
      </c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9"/>
      <c r="AN38" s="377" t="s">
        <v>173</v>
      </c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9"/>
      <c r="BB38" s="377" t="s">
        <v>123</v>
      </c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9"/>
      <c r="BN38" s="377" t="s">
        <v>174</v>
      </c>
      <c r="BO38" s="378"/>
      <c r="BP38" s="378"/>
      <c r="BQ38" s="378"/>
      <c r="BR38" s="378"/>
      <c r="BS38" s="378"/>
      <c r="BT38" s="378"/>
      <c r="BU38" s="378"/>
      <c r="BV38" s="378"/>
      <c r="BW38" s="378"/>
      <c r="BX38" s="378"/>
      <c r="BY38" s="378"/>
      <c r="BZ38" s="378"/>
      <c r="CA38" s="378"/>
      <c r="CB38" s="379"/>
    </row>
    <row r="39" spans="1:80">
      <c r="A39" s="374" t="s">
        <v>96</v>
      </c>
      <c r="B39" s="375"/>
      <c r="C39" s="375"/>
      <c r="D39" s="376"/>
      <c r="E39" s="374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6"/>
      <c r="AN39" s="374" t="s">
        <v>175</v>
      </c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6"/>
      <c r="BB39" s="374" t="s">
        <v>133</v>
      </c>
      <c r="BC39" s="375"/>
      <c r="BD39" s="375"/>
      <c r="BE39" s="375"/>
      <c r="BF39" s="375"/>
      <c r="BG39" s="375"/>
      <c r="BH39" s="375"/>
      <c r="BI39" s="375"/>
      <c r="BJ39" s="375"/>
      <c r="BK39" s="375"/>
      <c r="BL39" s="375"/>
      <c r="BM39" s="376"/>
      <c r="BN39" s="374" t="s">
        <v>176</v>
      </c>
      <c r="BO39" s="375"/>
      <c r="BP39" s="375"/>
      <c r="BQ39" s="375"/>
      <c r="BR39" s="375"/>
      <c r="BS39" s="375"/>
      <c r="BT39" s="375"/>
      <c r="BU39" s="375"/>
      <c r="BV39" s="375"/>
      <c r="BW39" s="375"/>
      <c r="BX39" s="375"/>
      <c r="BY39" s="375"/>
      <c r="BZ39" s="375"/>
      <c r="CA39" s="375"/>
      <c r="CB39" s="376"/>
    </row>
    <row r="40" spans="1:80">
      <c r="A40" s="374"/>
      <c r="B40" s="375"/>
      <c r="C40" s="375"/>
      <c r="D40" s="376"/>
      <c r="E40" s="374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6"/>
      <c r="AN40" s="374"/>
      <c r="AO40" s="375"/>
      <c r="AP40" s="375"/>
      <c r="AQ40" s="375"/>
      <c r="AR40" s="375"/>
      <c r="AS40" s="375"/>
      <c r="AT40" s="375"/>
      <c r="AU40" s="375"/>
      <c r="AV40" s="375"/>
      <c r="AW40" s="375"/>
      <c r="AX40" s="375"/>
      <c r="AY40" s="375"/>
      <c r="AZ40" s="375"/>
      <c r="BA40" s="376"/>
      <c r="BB40" s="374"/>
      <c r="BC40" s="375"/>
      <c r="BD40" s="375"/>
      <c r="BE40" s="375"/>
      <c r="BF40" s="375"/>
      <c r="BG40" s="375"/>
      <c r="BH40" s="375"/>
      <c r="BI40" s="375"/>
      <c r="BJ40" s="375"/>
      <c r="BK40" s="375"/>
      <c r="BL40" s="375"/>
      <c r="BM40" s="376"/>
      <c r="BN40" s="374" t="s">
        <v>177</v>
      </c>
      <c r="BO40" s="375"/>
      <c r="BP40" s="375"/>
      <c r="BQ40" s="375"/>
      <c r="BR40" s="375"/>
      <c r="BS40" s="375"/>
      <c r="BT40" s="375"/>
      <c r="BU40" s="375"/>
      <c r="BV40" s="375"/>
      <c r="BW40" s="375"/>
      <c r="BX40" s="375"/>
      <c r="BY40" s="375"/>
      <c r="BZ40" s="375"/>
      <c r="CA40" s="375"/>
      <c r="CB40" s="376"/>
    </row>
    <row r="41" spans="1:80">
      <c r="A41" s="383">
        <v>1</v>
      </c>
      <c r="B41" s="384"/>
      <c r="C41" s="384"/>
      <c r="D41" s="385"/>
      <c r="E41" s="383">
        <v>2</v>
      </c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5"/>
      <c r="AN41" s="383">
        <v>3</v>
      </c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5"/>
      <c r="BB41" s="383">
        <v>4</v>
      </c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5"/>
      <c r="BN41" s="383">
        <v>5</v>
      </c>
      <c r="BO41" s="384"/>
      <c r="BP41" s="384"/>
      <c r="BQ41" s="384"/>
      <c r="BR41" s="384"/>
      <c r="BS41" s="384"/>
      <c r="BT41" s="384"/>
      <c r="BU41" s="384"/>
      <c r="BV41" s="384"/>
      <c r="BW41" s="384"/>
      <c r="BX41" s="384"/>
      <c r="BY41" s="384"/>
      <c r="BZ41" s="384"/>
      <c r="CA41" s="384"/>
      <c r="CB41" s="385"/>
    </row>
    <row r="42" spans="1:80">
      <c r="A42" s="438"/>
      <c r="B42" s="439"/>
      <c r="C42" s="439"/>
      <c r="D42" s="440"/>
      <c r="E42" s="438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40"/>
      <c r="AN42" s="472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4"/>
      <c r="BB42" s="404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  <c r="BM42" s="406"/>
      <c r="BN42" s="472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4"/>
    </row>
    <row r="43" spans="1:80">
      <c r="A43" s="438"/>
      <c r="B43" s="439"/>
      <c r="C43" s="439"/>
      <c r="D43" s="440"/>
      <c r="E43" s="438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40"/>
      <c r="AN43" s="472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4"/>
      <c r="BB43" s="404"/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406"/>
      <c r="BN43" s="472"/>
      <c r="BO43" s="473"/>
      <c r="BP43" s="473"/>
      <c r="BQ43" s="473"/>
      <c r="BR43" s="473"/>
      <c r="BS43" s="473"/>
      <c r="BT43" s="473"/>
      <c r="BU43" s="473"/>
      <c r="BV43" s="473"/>
      <c r="BW43" s="473"/>
      <c r="BX43" s="473"/>
      <c r="BY43" s="473"/>
      <c r="BZ43" s="473"/>
      <c r="CA43" s="473"/>
      <c r="CB43" s="474"/>
    </row>
    <row r="44" spans="1:80">
      <c r="A44" s="438"/>
      <c r="B44" s="439"/>
      <c r="C44" s="439"/>
      <c r="D44" s="440"/>
      <c r="E44" s="404" t="s">
        <v>119</v>
      </c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6"/>
      <c r="AN44" s="410" t="s">
        <v>9</v>
      </c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  <c r="AY44" s="411"/>
      <c r="AZ44" s="411"/>
      <c r="BA44" s="412"/>
      <c r="BB44" s="398" t="s">
        <v>9</v>
      </c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400"/>
      <c r="BN44" s="472">
        <v>0</v>
      </c>
      <c r="BO44" s="473"/>
      <c r="BP44" s="473"/>
      <c r="BQ44" s="473"/>
      <c r="BR44" s="473"/>
      <c r="BS44" s="473"/>
      <c r="BT44" s="473"/>
      <c r="BU44" s="473"/>
      <c r="BV44" s="473"/>
      <c r="BW44" s="473"/>
      <c r="BX44" s="473"/>
      <c r="BY44" s="473"/>
      <c r="BZ44" s="473"/>
      <c r="CA44" s="473"/>
      <c r="CB44" s="474"/>
    </row>
    <row r="45" spans="1:80" s="17" customFormat="1" ht="15.75"/>
    <row r="46" spans="1:80" s="23" customFormat="1" ht="15.75">
      <c r="A46" s="380" t="s">
        <v>189</v>
      </c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</row>
    <row r="47" spans="1:80" s="23" customFormat="1" ht="31.5" customHeight="1">
      <c r="A47" s="459" t="s">
        <v>534</v>
      </c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  <c r="AA47" s="459"/>
      <c r="AB47" s="459"/>
      <c r="AC47" s="459"/>
      <c r="AD47" s="459"/>
      <c r="AE47" s="459"/>
      <c r="AF47" s="459"/>
      <c r="AG47" s="459"/>
      <c r="AH47" s="459"/>
      <c r="AI47" s="459"/>
      <c r="AJ47" s="459"/>
      <c r="AK47" s="459"/>
      <c r="AL47" s="459"/>
      <c r="AM47" s="459"/>
      <c r="AN47" s="459"/>
      <c r="AO47" s="459"/>
      <c r="AP47" s="459"/>
      <c r="AQ47" s="459"/>
      <c r="AR47" s="459"/>
      <c r="AS47" s="459"/>
      <c r="AT47" s="459"/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59"/>
      <c r="BF47" s="459"/>
      <c r="BG47" s="459"/>
      <c r="BH47" s="459"/>
      <c r="BI47" s="459"/>
      <c r="BJ47" s="459"/>
      <c r="BK47" s="459"/>
      <c r="BL47" s="459"/>
      <c r="BM47" s="459"/>
      <c r="BN47" s="459"/>
      <c r="BO47" s="459"/>
      <c r="BP47" s="459"/>
      <c r="BQ47" s="459"/>
      <c r="BR47" s="459"/>
      <c r="BS47" s="459"/>
      <c r="BT47" s="459"/>
      <c r="BU47" s="459"/>
      <c r="BV47" s="459"/>
      <c r="BW47" s="459"/>
      <c r="BX47" s="459"/>
      <c r="BY47" s="459"/>
      <c r="BZ47" s="459"/>
      <c r="CA47" s="459"/>
      <c r="CB47" s="459"/>
    </row>
    <row r="48" spans="1:80" s="25" customFormat="1" ht="9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5.75">
      <c r="A49" s="23" t="s">
        <v>172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75"/>
      <c r="BM49" s="475"/>
      <c r="BN49" s="475"/>
      <c r="BO49" s="475"/>
      <c r="BP49" s="475"/>
      <c r="BQ49" s="475"/>
      <c r="BR49" s="475"/>
      <c r="BS49" s="475"/>
      <c r="BT49" s="475"/>
      <c r="BU49" s="475"/>
      <c r="BV49" s="475"/>
      <c r="BW49" s="475"/>
      <c r="BX49" s="475"/>
      <c r="BY49" s="475"/>
      <c r="BZ49" s="475"/>
      <c r="CA49" s="475"/>
      <c r="CB49" s="475"/>
    </row>
    <row r="50" spans="1:80" s="25" customFormat="1" ht="9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5.75">
      <c r="A51" s="23" t="s">
        <v>86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476"/>
      <c r="AI51" s="476"/>
      <c r="AJ51" s="476"/>
      <c r="AK51" s="476"/>
      <c r="AL51" s="476"/>
      <c r="AM51" s="476"/>
      <c r="AN51" s="476"/>
      <c r="AO51" s="476"/>
      <c r="AP51" s="476"/>
      <c r="AQ51" s="476"/>
      <c r="AR51" s="476"/>
      <c r="AS51" s="476"/>
      <c r="AT51" s="476"/>
      <c r="AU51" s="476"/>
      <c r="AV51" s="476"/>
      <c r="AW51" s="476"/>
      <c r="AX51" s="476"/>
      <c r="AY51" s="476"/>
      <c r="AZ51" s="476"/>
      <c r="BA51" s="476"/>
      <c r="BB51" s="476"/>
      <c r="BC51" s="476"/>
      <c r="BD51" s="476"/>
      <c r="BE51" s="476"/>
      <c r="BF51" s="476"/>
      <c r="BG51" s="476"/>
      <c r="BH51" s="476"/>
      <c r="BI51" s="476"/>
      <c r="BJ51" s="476"/>
      <c r="BK51" s="476"/>
      <c r="BL51" s="476"/>
      <c r="BM51" s="476"/>
      <c r="BN51" s="476"/>
      <c r="BO51" s="476"/>
      <c r="BP51" s="476"/>
      <c r="BQ51" s="476"/>
      <c r="BR51" s="476"/>
      <c r="BS51" s="476"/>
      <c r="BT51" s="476"/>
      <c r="BU51" s="476"/>
      <c r="BV51" s="476"/>
      <c r="BW51" s="476"/>
      <c r="BX51" s="476"/>
      <c r="BY51" s="476"/>
      <c r="BZ51" s="476"/>
      <c r="CA51" s="476"/>
      <c r="CB51" s="476"/>
    </row>
    <row r="53" spans="1:80">
      <c r="A53" s="377" t="s">
        <v>89</v>
      </c>
      <c r="B53" s="378"/>
      <c r="C53" s="378"/>
      <c r="D53" s="379"/>
      <c r="E53" s="377" t="s">
        <v>0</v>
      </c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9"/>
      <c r="AN53" s="377" t="s">
        <v>173</v>
      </c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9"/>
      <c r="BB53" s="377" t="s">
        <v>123</v>
      </c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BM53" s="379"/>
      <c r="BN53" s="377" t="s">
        <v>174</v>
      </c>
      <c r="BO53" s="378"/>
      <c r="BP53" s="378"/>
      <c r="BQ53" s="378"/>
      <c r="BR53" s="378"/>
      <c r="BS53" s="378"/>
      <c r="BT53" s="378"/>
      <c r="BU53" s="378"/>
      <c r="BV53" s="378"/>
      <c r="BW53" s="378"/>
      <c r="BX53" s="378"/>
      <c r="BY53" s="378"/>
      <c r="BZ53" s="378"/>
      <c r="CA53" s="378"/>
      <c r="CB53" s="379"/>
    </row>
    <row r="54" spans="1:80">
      <c r="A54" s="374" t="s">
        <v>96</v>
      </c>
      <c r="B54" s="375"/>
      <c r="C54" s="375"/>
      <c r="D54" s="376"/>
      <c r="E54" s="374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6"/>
      <c r="AN54" s="374" t="s">
        <v>175</v>
      </c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5"/>
      <c r="BA54" s="376"/>
      <c r="BB54" s="374" t="s">
        <v>133</v>
      </c>
      <c r="BC54" s="375"/>
      <c r="BD54" s="375"/>
      <c r="BE54" s="375"/>
      <c r="BF54" s="375"/>
      <c r="BG54" s="375"/>
      <c r="BH54" s="375"/>
      <c r="BI54" s="375"/>
      <c r="BJ54" s="375"/>
      <c r="BK54" s="375"/>
      <c r="BL54" s="375"/>
      <c r="BM54" s="376"/>
      <c r="BN54" s="374" t="s">
        <v>176</v>
      </c>
      <c r="BO54" s="375"/>
      <c r="BP54" s="375"/>
      <c r="BQ54" s="375"/>
      <c r="BR54" s="375"/>
      <c r="BS54" s="375"/>
      <c r="BT54" s="375"/>
      <c r="BU54" s="375"/>
      <c r="BV54" s="375"/>
      <c r="BW54" s="375"/>
      <c r="BX54" s="375"/>
      <c r="BY54" s="375"/>
      <c r="BZ54" s="375"/>
      <c r="CA54" s="375"/>
      <c r="CB54" s="376"/>
    </row>
    <row r="55" spans="1:80">
      <c r="A55" s="374"/>
      <c r="B55" s="375"/>
      <c r="C55" s="375"/>
      <c r="D55" s="376"/>
      <c r="E55" s="374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6"/>
      <c r="AN55" s="374"/>
      <c r="AO55" s="375"/>
      <c r="AP55" s="375"/>
      <c r="AQ55" s="375"/>
      <c r="AR55" s="375"/>
      <c r="AS55" s="375"/>
      <c r="AT55" s="375"/>
      <c r="AU55" s="375"/>
      <c r="AV55" s="375"/>
      <c r="AW55" s="375"/>
      <c r="AX55" s="375"/>
      <c r="AY55" s="375"/>
      <c r="AZ55" s="375"/>
      <c r="BA55" s="376"/>
      <c r="BB55" s="374"/>
      <c r="BC55" s="375"/>
      <c r="BD55" s="375"/>
      <c r="BE55" s="375"/>
      <c r="BF55" s="375"/>
      <c r="BG55" s="375"/>
      <c r="BH55" s="375"/>
      <c r="BI55" s="375"/>
      <c r="BJ55" s="375"/>
      <c r="BK55" s="375"/>
      <c r="BL55" s="375"/>
      <c r="BM55" s="376"/>
      <c r="BN55" s="374" t="s">
        <v>177</v>
      </c>
      <c r="BO55" s="375"/>
      <c r="BP55" s="375"/>
      <c r="BQ55" s="375"/>
      <c r="BR55" s="375"/>
      <c r="BS55" s="375"/>
      <c r="BT55" s="375"/>
      <c r="BU55" s="375"/>
      <c r="BV55" s="375"/>
      <c r="BW55" s="375"/>
      <c r="BX55" s="375"/>
      <c r="BY55" s="375"/>
      <c r="BZ55" s="375"/>
      <c r="CA55" s="375"/>
      <c r="CB55" s="376"/>
    </row>
    <row r="56" spans="1:80">
      <c r="A56" s="383">
        <v>1</v>
      </c>
      <c r="B56" s="384"/>
      <c r="C56" s="384"/>
      <c r="D56" s="385"/>
      <c r="E56" s="383">
        <v>2</v>
      </c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5"/>
      <c r="AN56" s="383">
        <v>3</v>
      </c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5"/>
      <c r="BB56" s="383">
        <v>4</v>
      </c>
      <c r="BC56" s="384"/>
      <c r="BD56" s="384"/>
      <c r="BE56" s="384"/>
      <c r="BF56" s="384"/>
      <c r="BG56" s="384"/>
      <c r="BH56" s="384"/>
      <c r="BI56" s="384"/>
      <c r="BJ56" s="384"/>
      <c r="BK56" s="384"/>
      <c r="BL56" s="384"/>
      <c r="BM56" s="385"/>
      <c r="BN56" s="383">
        <v>5</v>
      </c>
      <c r="BO56" s="384"/>
      <c r="BP56" s="384"/>
      <c r="BQ56" s="384"/>
      <c r="BR56" s="384"/>
      <c r="BS56" s="384"/>
      <c r="BT56" s="384"/>
      <c r="BU56" s="384"/>
      <c r="BV56" s="384"/>
      <c r="BW56" s="384"/>
      <c r="BX56" s="384"/>
      <c r="BY56" s="384"/>
      <c r="BZ56" s="384"/>
      <c r="CA56" s="384"/>
      <c r="CB56" s="385"/>
    </row>
    <row r="57" spans="1:80">
      <c r="A57" s="438"/>
      <c r="B57" s="439"/>
      <c r="C57" s="439"/>
      <c r="D57" s="440"/>
      <c r="E57" s="438"/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39"/>
      <c r="AA57" s="439"/>
      <c r="AB57" s="439"/>
      <c r="AC57" s="439"/>
      <c r="AD57" s="439"/>
      <c r="AE57" s="439"/>
      <c r="AF57" s="439"/>
      <c r="AG57" s="439"/>
      <c r="AH57" s="439"/>
      <c r="AI57" s="439"/>
      <c r="AJ57" s="439"/>
      <c r="AK57" s="439"/>
      <c r="AL57" s="439"/>
      <c r="AM57" s="440"/>
      <c r="AN57" s="472"/>
      <c r="AO57" s="473"/>
      <c r="AP57" s="473"/>
      <c r="AQ57" s="473"/>
      <c r="AR57" s="473"/>
      <c r="AS57" s="473"/>
      <c r="AT57" s="473"/>
      <c r="AU57" s="473"/>
      <c r="AV57" s="473"/>
      <c r="AW57" s="473"/>
      <c r="AX57" s="473"/>
      <c r="AY57" s="473"/>
      <c r="AZ57" s="473"/>
      <c r="BA57" s="474"/>
      <c r="BB57" s="404"/>
      <c r="BC57" s="405"/>
      <c r="BD57" s="405"/>
      <c r="BE57" s="405"/>
      <c r="BF57" s="405"/>
      <c r="BG57" s="405"/>
      <c r="BH57" s="405"/>
      <c r="BI57" s="405"/>
      <c r="BJ57" s="405"/>
      <c r="BK57" s="405"/>
      <c r="BL57" s="405"/>
      <c r="BM57" s="406"/>
      <c r="BN57" s="472"/>
      <c r="BO57" s="473"/>
      <c r="BP57" s="473"/>
      <c r="BQ57" s="473"/>
      <c r="BR57" s="473"/>
      <c r="BS57" s="473"/>
      <c r="BT57" s="473"/>
      <c r="BU57" s="473"/>
      <c r="BV57" s="473"/>
      <c r="BW57" s="473"/>
      <c r="BX57" s="473"/>
      <c r="BY57" s="473"/>
      <c r="BZ57" s="473"/>
      <c r="CA57" s="473"/>
      <c r="CB57" s="474"/>
    </row>
    <row r="58" spans="1:80">
      <c r="A58" s="438"/>
      <c r="B58" s="439"/>
      <c r="C58" s="439"/>
      <c r="D58" s="440"/>
      <c r="E58" s="438"/>
      <c r="F58" s="439"/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39"/>
      <c r="AL58" s="439"/>
      <c r="AM58" s="440"/>
      <c r="AN58" s="472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4"/>
      <c r="BB58" s="404"/>
      <c r="BC58" s="405"/>
      <c r="BD58" s="405"/>
      <c r="BE58" s="405"/>
      <c r="BF58" s="405"/>
      <c r="BG58" s="405"/>
      <c r="BH58" s="405"/>
      <c r="BI58" s="405"/>
      <c r="BJ58" s="405"/>
      <c r="BK58" s="405"/>
      <c r="BL58" s="405"/>
      <c r="BM58" s="406"/>
      <c r="BN58" s="472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4"/>
    </row>
    <row r="59" spans="1:80">
      <c r="A59" s="438"/>
      <c r="B59" s="439"/>
      <c r="C59" s="439"/>
      <c r="D59" s="440"/>
      <c r="E59" s="404" t="s">
        <v>119</v>
      </c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6"/>
      <c r="AN59" s="410" t="s">
        <v>9</v>
      </c>
      <c r="AO59" s="411"/>
      <c r="AP59" s="411"/>
      <c r="AQ59" s="411"/>
      <c r="AR59" s="411"/>
      <c r="AS59" s="411"/>
      <c r="AT59" s="411"/>
      <c r="AU59" s="411"/>
      <c r="AV59" s="411"/>
      <c r="AW59" s="411"/>
      <c r="AX59" s="411"/>
      <c r="AY59" s="411"/>
      <c r="AZ59" s="411"/>
      <c r="BA59" s="412"/>
      <c r="BB59" s="398" t="s">
        <v>9</v>
      </c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400"/>
      <c r="BN59" s="472">
        <v>0</v>
      </c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3"/>
      <c r="BZ59" s="473"/>
      <c r="CA59" s="473"/>
      <c r="CB59" s="474"/>
    </row>
  </sheetData>
  <mergeCells count="173"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1:D11"/>
    <mergeCell ref="E11:AM11"/>
    <mergeCell ref="AN11:BA11"/>
    <mergeCell ref="BB11:BM11"/>
    <mergeCell ref="BN11:CB11"/>
    <mergeCell ref="A14:CB14"/>
    <mergeCell ref="S16:CB16"/>
    <mergeCell ref="AH18:CB18"/>
    <mergeCell ref="A20:D20"/>
    <mergeCell ref="E20:AM20"/>
    <mergeCell ref="AN20:BA20"/>
    <mergeCell ref="BB20:BI20"/>
    <mergeCell ref="BJ20:CB20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21:D21"/>
    <mergeCell ref="E21:AM21"/>
    <mergeCell ref="AN21:BA21"/>
    <mergeCell ref="BB21:BI21"/>
    <mergeCell ref="BJ21:CB21"/>
    <mergeCell ref="A22:D22"/>
    <mergeCell ref="E22:AM22"/>
    <mergeCell ref="AN22:BA22"/>
    <mergeCell ref="BB22:BI22"/>
    <mergeCell ref="BJ22:CB22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7:D27"/>
    <mergeCell ref="E27:AM27"/>
    <mergeCell ref="AN27:BA27"/>
    <mergeCell ref="BB27:BI27"/>
    <mergeCell ref="BJ27:CB27"/>
    <mergeCell ref="A26:D26"/>
    <mergeCell ref="E26:AM26"/>
    <mergeCell ref="AN26:BA26"/>
    <mergeCell ref="BB26:BI26"/>
    <mergeCell ref="BJ26:CB26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S34:CB34"/>
    <mergeCell ref="AH36:CB36"/>
    <mergeCell ref="A38:D38"/>
    <mergeCell ref="E38:AM38"/>
    <mergeCell ref="AN38:BA38"/>
    <mergeCell ref="BB38:BM38"/>
    <mergeCell ref="BN38:CB38"/>
    <mergeCell ref="A30:D30"/>
    <mergeCell ref="E30:AM30"/>
    <mergeCell ref="AN30:BA30"/>
    <mergeCell ref="BB30:BI30"/>
    <mergeCell ref="BJ30:CB30"/>
    <mergeCell ref="A32:CB32"/>
    <mergeCell ref="A39:D39"/>
    <mergeCell ref="E39:AM39"/>
    <mergeCell ref="AN39:BA39"/>
    <mergeCell ref="BB39:BM39"/>
    <mergeCell ref="BN39:CB39"/>
    <mergeCell ref="A40:D40"/>
    <mergeCell ref="E40:AM40"/>
    <mergeCell ref="AN40:BA40"/>
    <mergeCell ref="BB40:BM40"/>
    <mergeCell ref="BN40:CB40"/>
    <mergeCell ref="A41:D41"/>
    <mergeCell ref="E41:AM41"/>
    <mergeCell ref="AN41:BA41"/>
    <mergeCell ref="BB41:BM41"/>
    <mergeCell ref="BN41:CB41"/>
    <mergeCell ref="A42:D42"/>
    <mergeCell ref="E42:AM42"/>
    <mergeCell ref="AN42:BA42"/>
    <mergeCell ref="BB42:BM42"/>
    <mergeCell ref="BN42:CB42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6:CB46"/>
    <mergeCell ref="A47:CB47"/>
    <mergeCell ref="S49:CB49"/>
    <mergeCell ref="AH51:CB51"/>
    <mergeCell ref="A53:D53"/>
    <mergeCell ref="E53:AM53"/>
    <mergeCell ref="AN53:BA53"/>
    <mergeCell ref="BB53:BM53"/>
    <mergeCell ref="BN53:CB53"/>
    <mergeCell ref="A54:D54"/>
    <mergeCell ref="E54:AM54"/>
    <mergeCell ref="AN54:BA54"/>
    <mergeCell ref="BB54:BM54"/>
    <mergeCell ref="BN54:CB54"/>
    <mergeCell ref="A55:D55"/>
    <mergeCell ref="E55:AM55"/>
    <mergeCell ref="AN55:BA55"/>
    <mergeCell ref="BB55:BM55"/>
    <mergeCell ref="BN55:CB55"/>
    <mergeCell ref="A56:D56"/>
    <mergeCell ref="E56:AM56"/>
    <mergeCell ref="AN56:BA56"/>
    <mergeCell ref="BB56:BM56"/>
    <mergeCell ref="BN56:CB56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</mergeCells>
  <pageMargins left="0.78740157480314965" right="0.39370078740157483" top="0.59055118110236227" bottom="0.39370078740157483" header="0.27559055118110237" footer="0.27559055118110237"/>
  <pageSetup paperSize="9" scale="85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CI59"/>
  <sheetViews>
    <sheetView zoomScaleNormal="100" workbookViewId="0">
      <selection activeCell="E56" sqref="E56:AM56"/>
    </sheetView>
  </sheetViews>
  <sheetFormatPr defaultColWidth="1.140625" defaultRowHeight="12.75"/>
  <cols>
    <col min="1" max="86" width="1.140625" style="26"/>
    <col min="87" max="87" width="10.42578125" style="26" customWidth="1"/>
    <col min="88" max="342" width="1.140625" style="26"/>
    <col min="343" max="343" width="10.42578125" style="26" customWidth="1"/>
    <col min="344" max="598" width="1.140625" style="26"/>
    <col min="599" max="599" width="10.42578125" style="26" customWidth="1"/>
    <col min="600" max="854" width="1.140625" style="26"/>
    <col min="855" max="855" width="10.42578125" style="26" customWidth="1"/>
    <col min="856" max="1110" width="1.140625" style="26"/>
    <col min="1111" max="1111" width="10.42578125" style="26" customWidth="1"/>
    <col min="1112" max="1366" width="1.140625" style="26"/>
    <col min="1367" max="1367" width="10.42578125" style="26" customWidth="1"/>
    <col min="1368" max="1622" width="1.140625" style="26"/>
    <col min="1623" max="1623" width="10.42578125" style="26" customWidth="1"/>
    <col min="1624" max="1878" width="1.140625" style="26"/>
    <col min="1879" max="1879" width="10.42578125" style="26" customWidth="1"/>
    <col min="1880" max="2134" width="1.140625" style="26"/>
    <col min="2135" max="2135" width="10.42578125" style="26" customWidth="1"/>
    <col min="2136" max="2390" width="1.140625" style="26"/>
    <col min="2391" max="2391" width="10.42578125" style="26" customWidth="1"/>
    <col min="2392" max="2646" width="1.140625" style="26"/>
    <col min="2647" max="2647" width="10.42578125" style="26" customWidth="1"/>
    <col min="2648" max="2902" width="1.140625" style="26"/>
    <col min="2903" max="2903" width="10.42578125" style="26" customWidth="1"/>
    <col min="2904" max="3158" width="1.140625" style="26"/>
    <col min="3159" max="3159" width="10.42578125" style="26" customWidth="1"/>
    <col min="3160" max="3414" width="1.140625" style="26"/>
    <col min="3415" max="3415" width="10.42578125" style="26" customWidth="1"/>
    <col min="3416" max="3670" width="1.140625" style="26"/>
    <col min="3671" max="3671" width="10.42578125" style="26" customWidth="1"/>
    <col min="3672" max="3926" width="1.140625" style="26"/>
    <col min="3927" max="3927" width="10.42578125" style="26" customWidth="1"/>
    <col min="3928" max="4182" width="1.140625" style="26"/>
    <col min="4183" max="4183" width="10.42578125" style="26" customWidth="1"/>
    <col min="4184" max="4438" width="1.140625" style="26"/>
    <col min="4439" max="4439" width="10.42578125" style="26" customWidth="1"/>
    <col min="4440" max="4694" width="1.140625" style="26"/>
    <col min="4695" max="4695" width="10.42578125" style="26" customWidth="1"/>
    <col min="4696" max="4950" width="1.140625" style="26"/>
    <col min="4951" max="4951" width="10.42578125" style="26" customWidth="1"/>
    <col min="4952" max="5206" width="1.140625" style="26"/>
    <col min="5207" max="5207" width="10.42578125" style="26" customWidth="1"/>
    <col min="5208" max="5462" width="1.140625" style="26"/>
    <col min="5463" max="5463" width="10.42578125" style="26" customWidth="1"/>
    <col min="5464" max="5718" width="1.140625" style="26"/>
    <col min="5719" max="5719" width="10.42578125" style="26" customWidth="1"/>
    <col min="5720" max="5974" width="1.140625" style="26"/>
    <col min="5975" max="5975" width="10.42578125" style="26" customWidth="1"/>
    <col min="5976" max="6230" width="1.140625" style="26"/>
    <col min="6231" max="6231" width="10.42578125" style="26" customWidth="1"/>
    <col min="6232" max="6486" width="1.140625" style="26"/>
    <col min="6487" max="6487" width="10.42578125" style="26" customWidth="1"/>
    <col min="6488" max="6742" width="1.140625" style="26"/>
    <col min="6743" max="6743" width="10.42578125" style="26" customWidth="1"/>
    <col min="6744" max="6998" width="1.140625" style="26"/>
    <col min="6999" max="6999" width="10.42578125" style="26" customWidth="1"/>
    <col min="7000" max="7254" width="1.140625" style="26"/>
    <col min="7255" max="7255" width="10.42578125" style="26" customWidth="1"/>
    <col min="7256" max="7510" width="1.140625" style="26"/>
    <col min="7511" max="7511" width="10.42578125" style="26" customWidth="1"/>
    <col min="7512" max="7766" width="1.140625" style="26"/>
    <col min="7767" max="7767" width="10.42578125" style="26" customWidth="1"/>
    <col min="7768" max="8022" width="1.140625" style="26"/>
    <col min="8023" max="8023" width="10.42578125" style="26" customWidth="1"/>
    <col min="8024" max="8278" width="1.140625" style="26"/>
    <col min="8279" max="8279" width="10.42578125" style="26" customWidth="1"/>
    <col min="8280" max="8534" width="1.140625" style="26"/>
    <col min="8535" max="8535" width="10.42578125" style="26" customWidth="1"/>
    <col min="8536" max="8790" width="1.140625" style="26"/>
    <col min="8791" max="8791" width="10.42578125" style="26" customWidth="1"/>
    <col min="8792" max="9046" width="1.140625" style="26"/>
    <col min="9047" max="9047" width="10.42578125" style="26" customWidth="1"/>
    <col min="9048" max="9302" width="1.140625" style="26"/>
    <col min="9303" max="9303" width="10.42578125" style="26" customWidth="1"/>
    <col min="9304" max="9558" width="1.140625" style="26"/>
    <col min="9559" max="9559" width="10.42578125" style="26" customWidth="1"/>
    <col min="9560" max="9814" width="1.140625" style="26"/>
    <col min="9815" max="9815" width="10.42578125" style="26" customWidth="1"/>
    <col min="9816" max="10070" width="1.140625" style="26"/>
    <col min="10071" max="10071" width="10.42578125" style="26" customWidth="1"/>
    <col min="10072" max="10326" width="1.140625" style="26"/>
    <col min="10327" max="10327" width="10.42578125" style="26" customWidth="1"/>
    <col min="10328" max="10582" width="1.140625" style="26"/>
    <col min="10583" max="10583" width="10.42578125" style="26" customWidth="1"/>
    <col min="10584" max="10838" width="1.140625" style="26"/>
    <col min="10839" max="10839" width="10.42578125" style="26" customWidth="1"/>
    <col min="10840" max="11094" width="1.140625" style="26"/>
    <col min="11095" max="11095" width="10.42578125" style="26" customWidth="1"/>
    <col min="11096" max="11350" width="1.140625" style="26"/>
    <col min="11351" max="11351" width="10.42578125" style="26" customWidth="1"/>
    <col min="11352" max="11606" width="1.140625" style="26"/>
    <col min="11607" max="11607" width="10.42578125" style="26" customWidth="1"/>
    <col min="11608" max="11862" width="1.140625" style="26"/>
    <col min="11863" max="11863" width="10.42578125" style="26" customWidth="1"/>
    <col min="11864" max="12118" width="1.140625" style="26"/>
    <col min="12119" max="12119" width="10.42578125" style="26" customWidth="1"/>
    <col min="12120" max="12374" width="1.140625" style="26"/>
    <col min="12375" max="12375" width="10.42578125" style="26" customWidth="1"/>
    <col min="12376" max="12630" width="1.140625" style="26"/>
    <col min="12631" max="12631" width="10.42578125" style="26" customWidth="1"/>
    <col min="12632" max="12886" width="1.140625" style="26"/>
    <col min="12887" max="12887" width="10.42578125" style="26" customWidth="1"/>
    <col min="12888" max="13142" width="1.140625" style="26"/>
    <col min="13143" max="13143" width="10.42578125" style="26" customWidth="1"/>
    <col min="13144" max="13398" width="1.140625" style="26"/>
    <col min="13399" max="13399" width="10.42578125" style="26" customWidth="1"/>
    <col min="13400" max="13654" width="1.140625" style="26"/>
    <col min="13655" max="13655" width="10.42578125" style="26" customWidth="1"/>
    <col min="13656" max="13910" width="1.140625" style="26"/>
    <col min="13911" max="13911" width="10.42578125" style="26" customWidth="1"/>
    <col min="13912" max="14166" width="1.140625" style="26"/>
    <col min="14167" max="14167" width="10.42578125" style="26" customWidth="1"/>
    <col min="14168" max="14422" width="1.140625" style="26"/>
    <col min="14423" max="14423" width="10.42578125" style="26" customWidth="1"/>
    <col min="14424" max="14678" width="1.140625" style="26"/>
    <col min="14679" max="14679" width="10.42578125" style="26" customWidth="1"/>
    <col min="14680" max="14934" width="1.140625" style="26"/>
    <col min="14935" max="14935" width="10.42578125" style="26" customWidth="1"/>
    <col min="14936" max="15190" width="1.140625" style="26"/>
    <col min="15191" max="15191" width="10.42578125" style="26" customWidth="1"/>
    <col min="15192" max="15446" width="1.140625" style="26"/>
    <col min="15447" max="15447" width="10.42578125" style="26" customWidth="1"/>
    <col min="15448" max="15702" width="1.140625" style="26"/>
    <col min="15703" max="15703" width="10.42578125" style="26" customWidth="1"/>
    <col min="15704" max="15958" width="1.140625" style="26"/>
    <col min="15959" max="15959" width="10.42578125" style="26" customWidth="1"/>
    <col min="15960" max="16214" width="1.140625" style="26"/>
    <col min="16215" max="16215" width="10.42578125" style="26" customWidth="1"/>
    <col min="16216" max="16384" width="1.140625" style="26"/>
  </cols>
  <sheetData>
    <row r="1" spans="1:80" s="23" customFormat="1" ht="31.5" customHeight="1">
      <c r="A1" s="459" t="s">
        <v>535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80" s="25" customFormat="1" ht="9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75">
      <c r="A3" s="23" t="s">
        <v>172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381" t="s">
        <v>409</v>
      </c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</row>
    <row r="4" spans="1:80" s="25" customFormat="1" ht="9.7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15.75">
      <c r="A5" s="23" t="s">
        <v>86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382" t="s">
        <v>372</v>
      </c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82"/>
      <c r="BE5" s="382"/>
      <c r="BF5" s="382"/>
      <c r="BG5" s="382"/>
      <c r="BH5" s="382"/>
      <c r="BI5" s="382"/>
      <c r="BJ5" s="382"/>
      <c r="BK5" s="382"/>
      <c r="BL5" s="382"/>
      <c r="BM5" s="382"/>
      <c r="BN5" s="382"/>
      <c r="BO5" s="382"/>
      <c r="BP5" s="382"/>
      <c r="BQ5" s="382"/>
      <c r="BR5" s="382"/>
      <c r="BS5" s="382"/>
      <c r="BT5" s="382"/>
      <c r="BU5" s="382"/>
      <c r="BV5" s="382"/>
      <c r="BW5" s="382"/>
      <c r="BX5" s="382"/>
      <c r="BY5" s="382"/>
      <c r="BZ5" s="382"/>
      <c r="CA5" s="382"/>
      <c r="CB5" s="382"/>
    </row>
    <row r="7" spans="1:80">
      <c r="A7" s="377" t="s">
        <v>89</v>
      </c>
      <c r="B7" s="378"/>
      <c r="C7" s="378"/>
      <c r="D7" s="379"/>
      <c r="E7" s="377" t="s">
        <v>0</v>
      </c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9"/>
      <c r="AN7" s="377" t="s">
        <v>173</v>
      </c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9"/>
      <c r="BB7" s="377" t="s">
        <v>123</v>
      </c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9"/>
      <c r="BN7" s="377" t="s">
        <v>174</v>
      </c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9"/>
    </row>
    <row r="8" spans="1:80">
      <c r="A8" s="374" t="s">
        <v>96</v>
      </c>
      <c r="B8" s="375"/>
      <c r="C8" s="375"/>
      <c r="D8" s="376"/>
      <c r="E8" s="374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6"/>
      <c r="AN8" s="374" t="s">
        <v>175</v>
      </c>
      <c r="AO8" s="375"/>
      <c r="AP8" s="375"/>
      <c r="AQ8" s="375"/>
      <c r="AR8" s="375"/>
      <c r="AS8" s="375"/>
      <c r="AT8" s="375"/>
      <c r="AU8" s="375"/>
      <c r="AV8" s="375"/>
      <c r="AW8" s="375"/>
      <c r="AX8" s="375"/>
      <c r="AY8" s="375"/>
      <c r="AZ8" s="375"/>
      <c r="BA8" s="376"/>
      <c r="BB8" s="374" t="s">
        <v>133</v>
      </c>
      <c r="BC8" s="375"/>
      <c r="BD8" s="375"/>
      <c r="BE8" s="375"/>
      <c r="BF8" s="375"/>
      <c r="BG8" s="375"/>
      <c r="BH8" s="375"/>
      <c r="BI8" s="375"/>
      <c r="BJ8" s="375"/>
      <c r="BK8" s="375"/>
      <c r="BL8" s="375"/>
      <c r="BM8" s="376"/>
      <c r="BN8" s="374" t="s">
        <v>176</v>
      </c>
      <c r="BO8" s="375"/>
      <c r="BP8" s="375"/>
      <c r="BQ8" s="375"/>
      <c r="BR8" s="375"/>
      <c r="BS8" s="375"/>
      <c r="BT8" s="375"/>
      <c r="BU8" s="375"/>
      <c r="BV8" s="375"/>
      <c r="BW8" s="375"/>
      <c r="BX8" s="375"/>
      <c r="BY8" s="375"/>
      <c r="BZ8" s="375"/>
      <c r="CA8" s="375"/>
      <c r="CB8" s="376"/>
    </row>
    <row r="9" spans="1:80">
      <c r="A9" s="374"/>
      <c r="B9" s="375"/>
      <c r="C9" s="375"/>
      <c r="D9" s="376"/>
      <c r="E9" s="374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6"/>
      <c r="AN9" s="374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6"/>
      <c r="BB9" s="374"/>
      <c r="BC9" s="375"/>
      <c r="BD9" s="375"/>
      <c r="BE9" s="375"/>
      <c r="BF9" s="375"/>
      <c r="BG9" s="375"/>
      <c r="BH9" s="375"/>
      <c r="BI9" s="375"/>
      <c r="BJ9" s="375"/>
      <c r="BK9" s="375"/>
      <c r="BL9" s="375"/>
      <c r="BM9" s="376"/>
      <c r="BN9" s="374" t="s">
        <v>177</v>
      </c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75"/>
      <c r="CA9" s="375"/>
      <c r="CB9" s="376"/>
    </row>
    <row r="10" spans="1:80">
      <c r="A10" s="383">
        <v>1</v>
      </c>
      <c r="B10" s="384"/>
      <c r="C10" s="384"/>
      <c r="D10" s="385"/>
      <c r="E10" s="383">
        <v>2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5"/>
      <c r="AN10" s="383">
        <v>3</v>
      </c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5"/>
      <c r="BB10" s="383">
        <v>4</v>
      </c>
      <c r="BC10" s="384"/>
      <c r="BD10" s="384"/>
      <c r="BE10" s="384"/>
      <c r="BF10" s="384"/>
      <c r="BG10" s="384"/>
      <c r="BH10" s="384"/>
      <c r="BI10" s="384"/>
      <c r="BJ10" s="384"/>
      <c r="BK10" s="384"/>
      <c r="BL10" s="384"/>
      <c r="BM10" s="385"/>
      <c r="BN10" s="383">
        <v>5</v>
      </c>
      <c r="BO10" s="384"/>
      <c r="BP10" s="384"/>
      <c r="BQ10" s="384"/>
      <c r="BR10" s="384"/>
      <c r="BS10" s="384"/>
      <c r="BT10" s="384"/>
      <c r="BU10" s="384"/>
      <c r="BV10" s="384"/>
      <c r="BW10" s="384"/>
      <c r="BX10" s="384"/>
      <c r="BY10" s="384"/>
      <c r="BZ10" s="384"/>
      <c r="CA10" s="384"/>
      <c r="CB10" s="385"/>
    </row>
    <row r="11" spans="1:80" ht="64.5" customHeight="1">
      <c r="A11" s="398">
        <v>1</v>
      </c>
      <c r="B11" s="399"/>
      <c r="C11" s="399"/>
      <c r="D11" s="400"/>
      <c r="E11" s="386" t="s">
        <v>408</v>
      </c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8"/>
      <c r="AN11" s="477">
        <v>4</v>
      </c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9"/>
      <c r="BB11" s="398">
        <v>5000</v>
      </c>
      <c r="BC11" s="399"/>
      <c r="BD11" s="399"/>
      <c r="BE11" s="399"/>
      <c r="BF11" s="399"/>
      <c r="BG11" s="399"/>
      <c r="BH11" s="399"/>
      <c r="BI11" s="399"/>
      <c r="BJ11" s="399"/>
      <c r="BK11" s="399"/>
      <c r="BL11" s="399"/>
      <c r="BM11" s="400"/>
      <c r="BN11" s="444">
        <f>AN11*BB11</f>
        <v>20000</v>
      </c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6"/>
    </row>
    <row r="12" spans="1:80">
      <c r="A12" s="438"/>
      <c r="B12" s="439"/>
      <c r="C12" s="439"/>
      <c r="D12" s="440"/>
      <c r="E12" s="404" t="s">
        <v>119</v>
      </c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6"/>
      <c r="AN12" s="410" t="s">
        <v>9</v>
      </c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  <c r="AZ12" s="411"/>
      <c r="BA12" s="412"/>
      <c r="BB12" s="398" t="s">
        <v>9</v>
      </c>
      <c r="BC12" s="399"/>
      <c r="BD12" s="399"/>
      <c r="BE12" s="399"/>
      <c r="BF12" s="399"/>
      <c r="BG12" s="399"/>
      <c r="BH12" s="399"/>
      <c r="BI12" s="399"/>
      <c r="BJ12" s="399"/>
      <c r="BK12" s="399"/>
      <c r="BL12" s="399"/>
      <c r="BM12" s="400"/>
      <c r="BN12" s="444">
        <f>BN11</f>
        <v>20000</v>
      </c>
      <c r="BO12" s="445"/>
      <c r="BP12" s="445"/>
      <c r="BQ12" s="445"/>
      <c r="BR12" s="445"/>
      <c r="BS12" s="445"/>
      <c r="BT12" s="445"/>
      <c r="BU12" s="445"/>
      <c r="BV12" s="445"/>
      <c r="BW12" s="445"/>
      <c r="BX12" s="445"/>
      <c r="BY12" s="445"/>
      <c r="BZ12" s="445"/>
      <c r="CA12" s="445"/>
      <c r="CB12" s="446"/>
    </row>
    <row r="13" spans="1:80">
      <c r="A13" s="438"/>
      <c r="B13" s="439"/>
      <c r="C13" s="439"/>
      <c r="D13" s="440"/>
      <c r="E13" s="404" t="s">
        <v>120</v>
      </c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6"/>
      <c r="AN13" s="410" t="s">
        <v>9</v>
      </c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2"/>
      <c r="BB13" s="398" t="s">
        <v>9</v>
      </c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400"/>
      <c r="BN13" s="463">
        <f>BN12</f>
        <v>20000</v>
      </c>
      <c r="BO13" s="464"/>
      <c r="BP13" s="464"/>
      <c r="BQ13" s="464"/>
      <c r="BR13" s="464"/>
      <c r="BS13" s="464"/>
      <c r="BT13" s="464"/>
      <c r="BU13" s="464"/>
      <c r="BV13" s="464"/>
      <c r="BW13" s="464"/>
      <c r="BX13" s="464"/>
      <c r="BY13" s="464"/>
      <c r="BZ13" s="464"/>
      <c r="CA13" s="464"/>
      <c r="CB13" s="465"/>
    </row>
    <row r="14" spans="1:80" s="23" customFormat="1" ht="33" customHeight="1">
      <c r="A14" s="480" t="s">
        <v>536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</row>
    <row r="15" spans="1:80" s="25" customFormat="1" ht="9.7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5.75">
      <c r="A16" s="23" t="s">
        <v>172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381" t="s">
        <v>178</v>
      </c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381"/>
      <c r="BT16" s="381"/>
      <c r="BU16" s="381"/>
      <c r="BV16" s="381"/>
      <c r="BW16" s="381"/>
      <c r="BX16" s="381"/>
      <c r="BY16" s="381"/>
      <c r="BZ16" s="381"/>
      <c r="CA16" s="381"/>
      <c r="CB16" s="381"/>
    </row>
    <row r="17" spans="1:87" s="25" customFormat="1" ht="9.7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7" s="23" customFormat="1" ht="29.25" customHeight="1">
      <c r="A18" s="23" t="s">
        <v>86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481" t="s">
        <v>87</v>
      </c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2"/>
      <c r="BM18" s="482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</row>
    <row r="20" spans="1:87">
      <c r="A20" s="377" t="s">
        <v>89</v>
      </c>
      <c r="B20" s="378"/>
      <c r="C20" s="378"/>
      <c r="D20" s="379"/>
      <c r="E20" s="377" t="s">
        <v>121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9"/>
      <c r="AN20" s="377" t="s">
        <v>179</v>
      </c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9"/>
      <c r="BB20" s="377" t="s">
        <v>180</v>
      </c>
      <c r="BC20" s="378"/>
      <c r="BD20" s="378"/>
      <c r="BE20" s="378"/>
      <c r="BF20" s="378"/>
      <c r="BG20" s="378"/>
      <c r="BH20" s="378"/>
      <c r="BI20" s="379"/>
      <c r="BJ20" s="377" t="s">
        <v>181</v>
      </c>
      <c r="BK20" s="378"/>
      <c r="BL20" s="378"/>
      <c r="BM20" s="378"/>
      <c r="BN20" s="378"/>
      <c r="BO20" s="378"/>
      <c r="BP20" s="378"/>
      <c r="BQ20" s="378"/>
      <c r="BR20" s="378"/>
      <c r="BS20" s="378"/>
      <c r="BT20" s="378"/>
      <c r="BU20" s="378"/>
      <c r="BV20" s="378"/>
      <c r="BW20" s="378"/>
      <c r="BX20" s="378"/>
      <c r="BY20" s="378"/>
      <c r="BZ20" s="378"/>
      <c r="CA20" s="378"/>
      <c r="CB20" s="379"/>
    </row>
    <row r="21" spans="1:87">
      <c r="A21" s="374" t="s">
        <v>96</v>
      </c>
      <c r="B21" s="375"/>
      <c r="C21" s="375"/>
      <c r="D21" s="376"/>
      <c r="E21" s="374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6"/>
      <c r="AN21" s="374" t="s">
        <v>182</v>
      </c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6"/>
      <c r="BB21" s="374" t="s">
        <v>183</v>
      </c>
      <c r="BC21" s="375"/>
      <c r="BD21" s="375"/>
      <c r="BE21" s="375"/>
      <c r="BF21" s="375"/>
      <c r="BG21" s="375"/>
      <c r="BH21" s="375"/>
      <c r="BI21" s="376"/>
      <c r="BJ21" s="374" t="s">
        <v>184</v>
      </c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5"/>
      <c r="BW21" s="375"/>
      <c r="BX21" s="375"/>
      <c r="BY21" s="375"/>
      <c r="BZ21" s="375"/>
      <c r="CA21" s="375"/>
      <c r="CB21" s="376"/>
    </row>
    <row r="22" spans="1:87">
      <c r="A22" s="374"/>
      <c r="B22" s="375"/>
      <c r="C22" s="375"/>
      <c r="D22" s="376"/>
      <c r="E22" s="374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6"/>
      <c r="AN22" s="374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6"/>
      <c r="BB22" s="374"/>
      <c r="BC22" s="375"/>
      <c r="BD22" s="375"/>
      <c r="BE22" s="375"/>
      <c r="BF22" s="375"/>
      <c r="BG22" s="375"/>
      <c r="BH22" s="375"/>
      <c r="BI22" s="376"/>
      <c r="BJ22" s="374" t="s">
        <v>185</v>
      </c>
      <c r="BK22" s="375"/>
      <c r="BL22" s="375"/>
      <c r="BM22" s="375"/>
      <c r="BN22" s="375"/>
      <c r="BO22" s="375"/>
      <c r="BP22" s="375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6"/>
    </row>
    <row r="23" spans="1:87">
      <c r="A23" s="374"/>
      <c r="B23" s="375"/>
      <c r="C23" s="375"/>
      <c r="D23" s="376"/>
      <c r="E23" s="374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6"/>
      <c r="AN23" s="374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6"/>
      <c r="BB23" s="374"/>
      <c r="BC23" s="375"/>
      <c r="BD23" s="375"/>
      <c r="BE23" s="375"/>
      <c r="BF23" s="375"/>
      <c r="BG23" s="375"/>
      <c r="BH23" s="375"/>
      <c r="BI23" s="376"/>
      <c r="BJ23" s="374" t="s">
        <v>186</v>
      </c>
      <c r="BK23" s="375"/>
      <c r="BL23" s="375"/>
      <c r="BM23" s="375"/>
      <c r="BN23" s="375"/>
      <c r="BO23" s="375"/>
      <c r="BP23" s="37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6"/>
    </row>
    <row r="24" spans="1:87">
      <c r="A24" s="383">
        <v>1</v>
      </c>
      <c r="B24" s="384"/>
      <c r="C24" s="384"/>
      <c r="D24" s="385"/>
      <c r="E24" s="383">
        <v>2</v>
      </c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5"/>
      <c r="AN24" s="383">
        <v>3</v>
      </c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5"/>
      <c r="BB24" s="383">
        <v>4</v>
      </c>
      <c r="BC24" s="384"/>
      <c r="BD24" s="384"/>
      <c r="BE24" s="384"/>
      <c r="BF24" s="384"/>
      <c r="BG24" s="384"/>
      <c r="BH24" s="384"/>
      <c r="BI24" s="385"/>
      <c r="BJ24" s="383">
        <v>5</v>
      </c>
      <c r="BK24" s="384"/>
      <c r="BL24" s="384"/>
      <c r="BM24" s="384"/>
      <c r="BN24" s="384"/>
      <c r="BO24" s="384"/>
      <c r="BP24" s="384"/>
      <c r="BQ24" s="384"/>
      <c r="BR24" s="384"/>
      <c r="BS24" s="384"/>
      <c r="BT24" s="384"/>
      <c r="BU24" s="384"/>
      <c r="BV24" s="384"/>
      <c r="BW24" s="384"/>
      <c r="BX24" s="384"/>
      <c r="BY24" s="384"/>
      <c r="BZ24" s="384"/>
      <c r="CA24" s="384"/>
      <c r="CB24" s="385"/>
    </row>
    <row r="25" spans="1:87">
      <c r="A25" s="410">
        <v>1</v>
      </c>
      <c r="B25" s="411"/>
      <c r="C25" s="411"/>
      <c r="D25" s="412"/>
      <c r="E25" s="438" t="s">
        <v>187</v>
      </c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39"/>
      <c r="AK25" s="439"/>
      <c r="AL25" s="439"/>
      <c r="AM25" s="440"/>
      <c r="AN25" s="410">
        <v>10570985</v>
      </c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  <c r="AZ25" s="411"/>
      <c r="BA25" s="412"/>
      <c r="BB25" s="398">
        <v>1.5</v>
      </c>
      <c r="BC25" s="399"/>
      <c r="BD25" s="399"/>
      <c r="BE25" s="399"/>
      <c r="BF25" s="399"/>
      <c r="BG25" s="399"/>
      <c r="BH25" s="399"/>
      <c r="BI25" s="400"/>
      <c r="BJ25" s="444">
        <f>AN25*BB25/100+20.22</f>
        <v>158584.995</v>
      </c>
      <c r="BK25" s="445"/>
      <c r="BL25" s="445"/>
      <c r="BM25" s="445"/>
      <c r="BN25" s="445"/>
      <c r="BO25" s="445"/>
      <c r="BP25" s="445"/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6"/>
      <c r="CI25" s="26">
        <f>56811/1.5*100</f>
        <v>3787400</v>
      </c>
    </row>
    <row r="26" spans="1:87">
      <c r="A26" s="410">
        <v>2</v>
      </c>
      <c r="B26" s="411"/>
      <c r="C26" s="411"/>
      <c r="D26" s="412"/>
      <c r="E26" s="438" t="s">
        <v>291</v>
      </c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40"/>
      <c r="AN26" s="410">
        <v>0</v>
      </c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2"/>
      <c r="BB26" s="398">
        <v>0</v>
      </c>
      <c r="BC26" s="399"/>
      <c r="BD26" s="399"/>
      <c r="BE26" s="399"/>
      <c r="BF26" s="399"/>
      <c r="BG26" s="399"/>
      <c r="BH26" s="399"/>
      <c r="BI26" s="400"/>
      <c r="BJ26" s="444">
        <v>4500</v>
      </c>
      <c r="BK26" s="445"/>
      <c r="BL26" s="445"/>
      <c r="BM26" s="445"/>
      <c r="BN26" s="445"/>
      <c r="BO26" s="445"/>
      <c r="BP26" s="445"/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6"/>
    </row>
    <row r="27" spans="1:87">
      <c r="A27" s="410">
        <v>3</v>
      </c>
      <c r="B27" s="411"/>
      <c r="C27" s="411"/>
      <c r="D27" s="412"/>
      <c r="E27" s="386" t="s">
        <v>277</v>
      </c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7"/>
      <c r="AL27" s="387"/>
      <c r="AM27" s="388"/>
      <c r="AN27" s="410">
        <v>122.4</v>
      </c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2"/>
      <c r="BB27" s="398">
        <v>40</v>
      </c>
      <c r="BC27" s="399"/>
      <c r="BD27" s="399"/>
      <c r="BE27" s="399"/>
      <c r="BF27" s="399"/>
      <c r="BG27" s="399"/>
      <c r="BH27" s="399"/>
      <c r="BI27" s="400"/>
      <c r="BJ27" s="444">
        <f>AN27*BB27</f>
        <v>4896</v>
      </c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6"/>
    </row>
    <row r="28" spans="1:87" ht="38.25" customHeight="1">
      <c r="A28" s="420">
        <v>4</v>
      </c>
      <c r="B28" s="421"/>
      <c r="C28" s="421"/>
      <c r="D28" s="422"/>
      <c r="E28" s="466" t="s">
        <v>188</v>
      </c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8"/>
      <c r="AN28" s="420"/>
      <c r="AO28" s="421"/>
      <c r="AP28" s="421"/>
      <c r="AQ28" s="421"/>
      <c r="AR28" s="421"/>
      <c r="AS28" s="421"/>
      <c r="AT28" s="421"/>
      <c r="AU28" s="421"/>
      <c r="AV28" s="421"/>
      <c r="AW28" s="421"/>
      <c r="AX28" s="421"/>
      <c r="AY28" s="421"/>
      <c r="AZ28" s="421"/>
      <c r="BA28" s="422"/>
      <c r="BB28" s="383"/>
      <c r="BC28" s="384"/>
      <c r="BD28" s="384"/>
      <c r="BE28" s="384"/>
      <c r="BF28" s="384"/>
      <c r="BG28" s="384"/>
      <c r="BH28" s="384"/>
      <c r="BI28" s="385"/>
      <c r="BJ28" s="469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1"/>
    </row>
    <row r="29" spans="1:87">
      <c r="A29" s="438"/>
      <c r="B29" s="439"/>
      <c r="C29" s="439"/>
      <c r="D29" s="440"/>
      <c r="E29" s="404" t="s">
        <v>119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6"/>
      <c r="AN29" s="398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400"/>
      <c r="BB29" s="398" t="s">
        <v>9</v>
      </c>
      <c r="BC29" s="399"/>
      <c r="BD29" s="399"/>
      <c r="BE29" s="399"/>
      <c r="BF29" s="399"/>
      <c r="BG29" s="399"/>
      <c r="BH29" s="399"/>
      <c r="BI29" s="400"/>
      <c r="BJ29" s="444">
        <f>SUM(BJ25:CB28)</f>
        <v>167980.995</v>
      </c>
      <c r="BK29" s="445"/>
      <c r="BL29" s="445"/>
      <c r="BM29" s="445"/>
      <c r="BN29" s="445"/>
      <c r="BO29" s="445"/>
      <c r="BP29" s="445"/>
      <c r="BQ29" s="445"/>
      <c r="BR29" s="445"/>
      <c r="BS29" s="445"/>
      <c r="BT29" s="445"/>
      <c r="BU29" s="445"/>
      <c r="BV29" s="445"/>
      <c r="BW29" s="445"/>
      <c r="BX29" s="445"/>
      <c r="BY29" s="445"/>
      <c r="BZ29" s="445"/>
      <c r="CA29" s="445"/>
      <c r="CB29" s="446"/>
    </row>
    <row r="30" spans="1:87">
      <c r="A30" s="438"/>
      <c r="B30" s="439"/>
      <c r="C30" s="439"/>
      <c r="D30" s="440"/>
      <c r="E30" s="404" t="s">
        <v>120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6"/>
      <c r="AN30" s="398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400"/>
      <c r="BB30" s="398" t="s">
        <v>9</v>
      </c>
      <c r="BC30" s="399"/>
      <c r="BD30" s="399"/>
      <c r="BE30" s="399"/>
      <c r="BF30" s="399"/>
      <c r="BG30" s="399"/>
      <c r="BH30" s="399"/>
      <c r="BI30" s="400"/>
      <c r="BJ30" s="463">
        <f>BJ29</f>
        <v>167980.995</v>
      </c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5"/>
    </row>
    <row r="31" spans="1:87" s="17" customFormat="1" ht="15.75"/>
    <row r="32" spans="1:87" s="23" customFormat="1" ht="35.25" customHeight="1">
      <c r="A32" s="459" t="s">
        <v>537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</row>
    <row r="33" spans="1:80" s="25" customFormat="1" ht="9.7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5.75">
      <c r="A34" s="23" t="s">
        <v>172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</row>
    <row r="35" spans="1:80" s="25" customFormat="1" ht="9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5.75">
      <c r="A36" s="23" t="s">
        <v>86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</row>
    <row r="38" spans="1:80">
      <c r="A38" s="377" t="s">
        <v>89</v>
      </c>
      <c r="B38" s="378"/>
      <c r="C38" s="378"/>
      <c r="D38" s="379"/>
      <c r="E38" s="377" t="s">
        <v>0</v>
      </c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9"/>
      <c r="AN38" s="377" t="s">
        <v>173</v>
      </c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9"/>
      <c r="BB38" s="377" t="s">
        <v>123</v>
      </c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9"/>
      <c r="BN38" s="377" t="s">
        <v>174</v>
      </c>
      <c r="BO38" s="378"/>
      <c r="BP38" s="378"/>
      <c r="BQ38" s="378"/>
      <c r="BR38" s="378"/>
      <c r="BS38" s="378"/>
      <c r="BT38" s="378"/>
      <c r="BU38" s="378"/>
      <c r="BV38" s="378"/>
      <c r="BW38" s="378"/>
      <c r="BX38" s="378"/>
      <c r="BY38" s="378"/>
      <c r="BZ38" s="378"/>
      <c r="CA38" s="378"/>
      <c r="CB38" s="379"/>
    </row>
    <row r="39" spans="1:80">
      <c r="A39" s="374" t="s">
        <v>96</v>
      </c>
      <c r="B39" s="375"/>
      <c r="C39" s="375"/>
      <c r="D39" s="376"/>
      <c r="E39" s="374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6"/>
      <c r="AN39" s="374" t="s">
        <v>175</v>
      </c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6"/>
      <c r="BB39" s="374" t="s">
        <v>133</v>
      </c>
      <c r="BC39" s="375"/>
      <c r="BD39" s="375"/>
      <c r="BE39" s="375"/>
      <c r="BF39" s="375"/>
      <c r="BG39" s="375"/>
      <c r="BH39" s="375"/>
      <c r="BI39" s="375"/>
      <c r="BJ39" s="375"/>
      <c r="BK39" s="375"/>
      <c r="BL39" s="375"/>
      <c r="BM39" s="376"/>
      <c r="BN39" s="374" t="s">
        <v>176</v>
      </c>
      <c r="BO39" s="375"/>
      <c r="BP39" s="375"/>
      <c r="BQ39" s="375"/>
      <c r="BR39" s="375"/>
      <c r="BS39" s="375"/>
      <c r="BT39" s="375"/>
      <c r="BU39" s="375"/>
      <c r="BV39" s="375"/>
      <c r="BW39" s="375"/>
      <c r="BX39" s="375"/>
      <c r="BY39" s="375"/>
      <c r="BZ39" s="375"/>
      <c r="CA39" s="375"/>
      <c r="CB39" s="376"/>
    </row>
    <row r="40" spans="1:80">
      <c r="A40" s="374"/>
      <c r="B40" s="375"/>
      <c r="C40" s="375"/>
      <c r="D40" s="376"/>
      <c r="E40" s="374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6"/>
      <c r="AN40" s="374"/>
      <c r="AO40" s="375"/>
      <c r="AP40" s="375"/>
      <c r="AQ40" s="375"/>
      <c r="AR40" s="375"/>
      <c r="AS40" s="375"/>
      <c r="AT40" s="375"/>
      <c r="AU40" s="375"/>
      <c r="AV40" s="375"/>
      <c r="AW40" s="375"/>
      <c r="AX40" s="375"/>
      <c r="AY40" s="375"/>
      <c r="AZ40" s="375"/>
      <c r="BA40" s="376"/>
      <c r="BB40" s="374"/>
      <c r="BC40" s="375"/>
      <c r="BD40" s="375"/>
      <c r="BE40" s="375"/>
      <c r="BF40" s="375"/>
      <c r="BG40" s="375"/>
      <c r="BH40" s="375"/>
      <c r="BI40" s="375"/>
      <c r="BJ40" s="375"/>
      <c r="BK40" s="375"/>
      <c r="BL40" s="375"/>
      <c r="BM40" s="376"/>
      <c r="BN40" s="374" t="s">
        <v>177</v>
      </c>
      <c r="BO40" s="375"/>
      <c r="BP40" s="375"/>
      <c r="BQ40" s="375"/>
      <c r="BR40" s="375"/>
      <c r="BS40" s="375"/>
      <c r="BT40" s="375"/>
      <c r="BU40" s="375"/>
      <c r="BV40" s="375"/>
      <c r="BW40" s="375"/>
      <c r="BX40" s="375"/>
      <c r="BY40" s="375"/>
      <c r="BZ40" s="375"/>
      <c r="CA40" s="375"/>
      <c r="CB40" s="376"/>
    </row>
    <row r="41" spans="1:80">
      <c r="A41" s="383">
        <v>1</v>
      </c>
      <c r="B41" s="384"/>
      <c r="C41" s="384"/>
      <c r="D41" s="385"/>
      <c r="E41" s="383">
        <v>2</v>
      </c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5"/>
      <c r="AN41" s="383">
        <v>3</v>
      </c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5"/>
      <c r="BB41" s="383">
        <v>4</v>
      </c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5"/>
      <c r="BN41" s="383">
        <v>5</v>
      </c>
      <c r="BO41" s="384"/>
      <c r="BP41" s="384"/>
      <c r="BQ41" s="384"/>
      <c r="BR41" s="384"/>
      <c r="BS41" s="384"/>
      <c r="BT41" s="384"/>
      <c r="BU41" s="384"/>
      <c r="BV41" s="384"/>
      <c r="BW41" s="384"/>
      <c r="BX41" s="384"/>
      <c r="BY41" s="384"/>
      <c r="BZ41" s="384"/>
      <c r="CA41" s="384"/>
      <c r="CB41" s="385"/>
    </row>
    <row r="42" spans="1:80">
      <c r="A42" s="438"/>
      <c r="B42" s="439"/>
      <c r="C42" s="439"/>
      <c r="D42" s="440"/>
      <c r="E42" s="438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40"/>
      <c r="AN42" s="472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4"/>
      <c r="BB42" s="404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  <c r="BM42" s="406"/>
      <c r="BN42" s="472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4"/>
    </row>
    <row r="43" spans="1:80">
      <c r="A43" s="438"/>
      <c r="B43" s="439"/>
      <c r="C43" s="439"/>
      <c r="D43" s="440"/>
      <c r="E43" s="438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40"/>
      <c r="AN43" s="472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4"/>
      <c r="BB43" s="404"/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406"/>
      <c r="BN43" s="472"/>
      <c r="BO43" s="473"/>
      <c r="BP43" s="473"/>
      <c r="BQ43" s="473"/>
      <c r="BR43" s="473"/>
      <c r="BS43" s="473"/>
      <c r="BT43" s="473"/>
      <c r="BU43" s="473"/>
      <c r="BV43" s="473"/>
      <c r="BW43" s="473"/>
      <c r="BX43" s="473"/>
      <c r="BY43" s="473"/>
      <c r="BZ43" s="473"/>
      <c r="CA43" s="473"/>
      <c r="CB43" s="474"/>
    </row>
    <row r="44" spans="1:80">
      <c r="A44" s="438"/>
      <c r="B44" s="439"/>
      <c r="C44" s="439"/>
      <c r="D44" s="440"/>
      <c r="E44" s="404" t="s">
        <v>119</v>
      </c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6"/>
      <c r="AN44" s="410" t="s">
        <v>9</v>
      </c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  <c r="AY44" s="411"/>
      <c r="AZ44" s="411"/>
      <c r="BA44" s="412"/>
      <c r="BB44" s="398" t="s">
        <v>9</v>
      </c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400"/>
      <c r="BN44" s="472">
        <v>0</v>
      </c>
      <c r="BO44" s="473"/>
      <c r="BP44" s="473"/>
      <c r="BQ44" s="473"/>
      <c r="BR44" s="473"/>
      <c r="BS44" s="473"/>
      <c r="BT44" s="473"/>
      <c r="BU44" s="473"/>
      <c r="BV44" s="473"/>
      <c r="BW44" s="473"/>
      <c r="BX44" s="473"/>
      <c r="BY44" s="473"/>
      <c r="BZ44" s="473"/>
      <c r="CA44" s="473"/>
      <c r="CB44" s="474"/>
    </row>
    <row r="45" spans="1:80" s="17" customFormat="1" ht="15.75"/>
    <row r="46" spans="1:80" s="23" customFormat="1" ht="15.75">
      <c r="A46" s="380" t="s">
        <v>189</v>
      </c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</row>
    <row r="47" spans="1:80" s="23" customFormat="1" ht="31.5" customHeight="1">
      <c r="A47" s="459" t="s">
        <v>538</v>
      </c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  <c r="AA47" s="459"/>
      <c r="AB47" s="459"/>
      <c r="AC47" s="459"/>
      <c r="AD47" s="459"/>
      <c r="AE47" s="459"/>
      <c r="AF47" s="459"/>
      <c r="AG47" s="459"/>
      <c r="AH47" s="459"/>
      <c r="AI47" s="459"/>
      <c r="AJ47" s="459"/>
      <c r="AK47" s="459"/>
      <c r="AL47" s="459"/>
      <c r="AM47" s="459"/>
      <c r="AN47" s="459"/>
      <c r="AO47" s="459"/>
      <c r="AP47" s="459"/>
      <c r="AQ47" s="459"/>
      <c r="AR47" s="459"/>
      <c r="AS47" s="459"/>
      <c r="AT47" s="459"/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59"/>
      <c r="BF47" s="459"/>
      <c r="BG47" s="459"/>
      <c r="BH47" s="459"/>
      <c r="BI47" s="459"/>
      <c r="BJ47" s="459"/>
      <c r="BK47" s="459"/>
      <c r="BL47" s="459"/>
      <c r="BM47" s="459"/>
      <c r="BN47" s="459"/>
      <c r="BO47" s="459"/>
      <c r="BP47" s="459"/>
      <c r="BQ47" s="459"/>
      <c r="BR47" s="459"/>
      <c r="BS47" s="459"/>
      <c r="BT47" s="459"/>
      <c r="BU47" s="459"/>
      <c r="BV47" s="459"/>
      <c r="BW47" s="459"/>
      <c r="BX47" s="459"/>
      <c r="BY47" s="459"/>
      <c r="BZ47" s="459"/>
      <c r="CA47" s="459"/>
      <c r="CB47" s="459"/>
    </row>
    <row r="48" spans="1:80" s="25" customFormat="1" ht="9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5.75">
      <c r="A49" s="23" t="s">
        <v>172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75"/>
      <c r="BM49" s="475"/>
      <c r="BN49" s="475"/>
      <c r="BO49" s="475"/>
      <c r="BP49" s="475"/>
      <c r="BQ49" s="475"/>
      <c r="BR49" s="475"/>
      <c r="BS49" s="475"/>
      <c r="BT49" s="475"/>
      <c r="BU49" s="475"/>
      <c r="BV49" s="475"/>
      <c r="BW49" s="475"/>
      <c r="BX49" s="475"/>
      <c r="BY49" s="475"/>
      <c r="BZ49" s="475"/>
      <c r="CA49" s="475"/>
      <c r="CB49" s="475"/>
    </row>
    <row r="50" spans="1:80" s="25" customFormat="1" ht="9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5.75">
      <c r="A51" s="23" t="s">
        <v>86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476"/>
      <c r="AI51" s="476"/>
      <c r="AJ51" s="476"/>
      <c r="AK51" s="476"/>
      <c r="AL51" s="476"/>
      <c r="AM51" s="476"/>
      <c r="AN51" s="476"/>
      <c r="AO51" s="476"/>
      <c r="AP51" s="476"/>
      <c r="AQ51" s="476"/>
      <c r="AR51" s="476"/>
      <c r="AS51" s="476"/>
      <c r="AT51" s="476"/>
      <c r="AU51" s="476"/>
      <c r="AV51" s="476"/>
      <c r="AW51" s="476"/>
      <c r="AX51" s="476"/>
      <c r="AY51" s="476"/>
      <c r="AZ51" s="476"/>
      <c r="BA51" s="476"/>
      <c r="BB51" s="476"/>
      <c r="BC51" s="476"/>
      <c r="BD51" s="476"/>
      <c r="BE51" s="476"/>
      <c r="BF51" s="476"/>
      <c r="BG51" s="476"/>
      <c r="BH51" s="476"/>
      <c r="BI51" s="476"/>
      <c r="BJ51" s="476"/>
      <c r="BK51" s="476"/>
      <c r="BL51" s="476"/>
      <c r="BM51" s="476"/>
      <c r="BN51" s="476"/>
      <c r="BO51" s="476"/>
      <c r="BP51" s="476"/>
      <c r="BQ51" s="476"/>
      <c r="BR51" s="476"/>
      <c r="BS51" s="476"/>
      <c r="BT51" s="476"/>
      <c r="BU51" s="476"/>
      <c r="BV51" s="476"/>
      <c r="BW51" s="476"/>
      <c r="BX51" s="476"/>
      <c r="BY51" s="476"/>
      <c r="BZ51" s="476"/>
      <c r="CA51" s="476"/>
      <c r="CB51" s="476"/>
    </row>
    <row r="53" spans="1:80">
      <c r="A53" s="377" t="s">
        <v>89</v>
      </c>
      <c r="B53" s="378"/>
      <c r="C53" s="378"/>
      <c r="D53" s="379"/>
      <c r="E53" s="377" t="s">
        <v>0</v>
      </c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9"/>
      <c r="AN53" s="377" t="s">
        <v>173</v>
      </c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9"/>
      <c r="BB53" s="377" t="s">
        <v>123</v>
      </c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BM53" s="379"/>
      <c r="BN53" s="377" t="s">
        <v>174</v>
      </c>
      <c r="BO53" s="378"/>
      <c r="BP53" s="378"/>
      <c r="BQ53" s="378"/>
      <c r="BR53" s="378"/>
      <c r="BS53" s="378"/>
      <c r="BT53" s="378"/>
      <c r="BU53" s="378"/>
      <c r="BV53" s="378"/>
      <c r="BW53" s="378"/>
      <c r="BX53" s="378"/>
      <c r="BY53" s="378"/>
      <c r="BZ53" s="378"/>
      <c r="CA53" s="378"/>
      <c r="CB53" s="379"/>
    </row>
    <row r="54" spans="1:80">
      <c r="A54" s="374" t="s">
        <v>96</v>
      </c>
      <c r="B54" s="375"/>
      <c r="C54" s="375"/>
      <c r="D54" s="376"/>
      <c r="E54" s="374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6"/>
      <c r="AN54" s="374" t="s">
        <v>175</v>
      </c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5"/>
      <c r="BA54" s="376"/>
      <c r="BB54" s="374" t="s">
        <v>133</v>
      </c>
      <c r="BC54" s="375"/>
      <c r="BD54" s="375"/>
      <c r="BE54" s="375"/>
      <c r="BF54" s="375"/>
      <c r="BG54" s="375"/>
      <c r="BH54" s="375"/>
      <c r="BI54" s="375"/>
      <c r="BJ54" s="375"/>
      <c r="BK54" s="375"/>
      <c r="BL54" s="375"/>
      <c r="BM54" s="376"/>
      <c r="BN54" s="374" t="s">
        <v>176</v>
      </c>
      <c r="BO54" s="375"/>
      <c r="BP54" s="375"/>
      <c r="BQ54" s="375"/>
      <c r="BR54" s="375"/>
      <c r="BS54" s="375"/>
      <c r="BT54" s="375"/>
      <c r="BU54" s="375"/>
      <c r="BV54" s="375"/>
      <c r="BW54" s="375"/>
      <c r="BX54" s="375"/>
      <c r="BY54" s="375"/>
      <c r="BZ54" s="375"/>
      <c r="CA54" s="375"/>
      <c r="CB54" s="376"/>
    </row>
    <row r="55" spans="1:80">
      <c r="A55" s="374"/>
      <c r="B55" s="375"/>
      <c r="C55" s="375"/>
      <c r="D55" s="376"/>
      <c r="E55" s="374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6"/>
      <c r="AN55" s="374"/>
      <c r="AO55" s="375"/>
      <c r="AP55" s="375"/>
      <c r="AQ55" s="375"/>
      <c r="AR55" s="375"/>
      <c r="AS55" s="375"/>
      <c r="AT55" s="375"/>
      <c r="AU55" s="375"/>
      <c r="AV55" s="375"/>
      <c r="AW55" s="375"/>
      <c r="AX55" s="375"/>
      <c r="AY55" s="375"/>
      <c r="AZ55" s="375"/>
      <c r="BA55" s="376"/>
      <c r="BB55" s="374"/>
      <c r="BC55" s="375"/>
      <c r="BD55" s="375"/>
      <c r="BE55" s="375"/>
      <c r="BF55" s="375"/>
      <c r="BG55" s="375"/>
      <c r="BH55" s="375"/>
      <c r="BI55" s="375"/>
      <c r="BJ55" s="375"/>
      <c r="BK55" s="375"/>
      <c r="BL55" s="375"/>
      <c r="BM55" s="376"/>
      <c r="BN55" s="374" t="s">
        <v>177</v>
      </c>
      <c r="BO55" s="375"/>
      <c r="BP55" s="375"/>
      <c r="BQ55" s="375"/>
      <c r="BR55" s="375"/>
      <c r="BS55" s="375"/>
      <c r="BT55" s="375"/>
      <c r="BU55" s="375"/>
      <c r="BV55" s="375"/>
      <c r="BW55" s="375"/>
      <c r="BX55" s="375"/>
      <c r="BY55" s="375"/>
      <c r="BZ55" s="375"/>
      <c r="CA55" s="375"/>
      <c r="CB55" s="376"/>
    </row>
    <row r="56" spans="1:80">
      <c r="A56" s="383">
        <v>1</v>
      </c>
      <c r="B56" s="384"/>
      <c r="C56" s="384"/>
      <c r="D56" s="385"/>
      <c r="E56" s="383">
        <v>2</v>
      </c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5"/>
      <c r="AN56" s="383">
        <v>3</v>
      </c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5"/>
      <c r="BB56" s="383">
        <v>4</v>
      </c>
      <c r="BC56" s="384"/>
      <c r="BD56" s="384"/>
      <c r="BE56" s="384"/>
      <c r="BF56" s="384"/>
      <c r="BG56" s="384"/>
      <c r="BH56" s="384"/>
      <c r="BI56" s="384"/>
      <c r="BJ56" s="384"/>
      <c r="BK56" s="384"/>
      <c r="BL56" s="384"/>
      <c r="BM56" s="385"/>
      <c r="BN56" s="383">
        <v>5</v>
      </c>
      <c r="BO56" s="384"/>
      <c r="BP56" s="384"/>
      <c r="BQ56" s="384"/>
      <c r="BR56" s="384"/>
      <c r="BS56" s="384"/>
      <c r="BT56" s="384"/>
      <c r="BU56" s="384"/>
      <c r="BV56" s="384"/>
      <c r="BW56" s="384"/>
      <c r="BX56" s="384"/>
      <c r="BY56" s="384"/>
      <c r="BZ56" s="384"/>
      <c r="CA56" s="384"/>
      <c r="CB56" s="385"/>
    </row>
    <row r="57" spans="1:80">
      <c r="A57" s="438"/>
      <c r="B57" s="439"/>
      <c r="C57" s="439"/>
      <c r="D57" s="440"/>
      <c r="E57" s="438"/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39"/>
      <c r="AA57" s="439"/>
      <c r="AB57" s="439"/>
      <c r="AC57" s="439"/>
      <c r="AD57" s="439"/>
      <c r="AE57" s="439"/>
      <c r="AF57" s="439"/>
      <c r="AG57" s="439"/>
      <c r="AH57" s="439"/>
      <c r="AI57" s="439"/>
      <c r="AJ57" s="439"/>
      <c r="AK57" s="439"/>
      <c r="AL57" s="439"/>
      <c r="AM57" s="440"/>
      <c r="AN57" s="472"/>
      <c r="AO57" s="473"/>
      <c r="AP57" s="473"/>
      <c r="AQ57" s="473"/>
      <c r="AR57" s="473"/>
      <c r="AS57" s="473"/>
      <c r="AT57" s="473"/>
      <c r="AU57" s="473"/>
      <c r="AV57" s="473"/>
      <c r="AW57" s="473"/>
      <c r="AX57" s="473"/>
      <c r="AY57" s="473"/>
      <c r="AZ57" s="473"/>
      <c r="BA57" s="474"/>
      <c r="BB57" s="404"/>
      <c r="BC57" s="405"/>
      <c r="BD57" s="405"/>
      <c r="BE57" s="405"/>
      <c r="BF57" s="405"/>
      <c r="BG57" s="405"/>
      <c r="BH57" s="405"/>
      <c r="BI57" s="405"/>
      <c r="BJ57" s="405"/>
      <c r="BK57" s="405"/>
      <c r="BL57" s="405"/>
      <c r="BM57" s="406"/>
      <c r="BN57" s="472"/>
      <c r="BO57" s="473"/>
      <c r="BP57" s="473"/>
      <c r="BQ57" s="473"/>
      <c r="BR57" s="473"/>
      <c r="BS57" s="473"/>
      <c r="BT57" s="473"/>
      <c r="BU57" s="473"/>
      <c r="BV57" s="473"/>
      <c r="BW57" s="473"/>
      <c r="BX57" s="473"/>
      <c r="BY57" s="473"/>
      <c r="BZ57" s="473"/>
      <c r="CA57" s="473"/>
      <c r="CB57" s="474"/>
    </row>
    <row r="58" spans="1:80">
      <c r="A58" s="438"/>
      <c r="B58" s="439"/>
      <c r="C58" s="439"/>
      <c r="D58" s="440"/>
      <c r="E58" s="438"/>
      <c r="F58" s="439"/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39"/>
      <c r="AL58" s="439"/>
      <c r="AM58" s="440"/>
      <c r="AN58" s="472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4"/>
      <c r="BB58" s="404"/>
      <c r="BC58" s="405"/>
      <c r="BD58" s="405"/>
      <c r="BE58" s="405"/>
      <c r="BF58" s="405"/>
      <c r="BG58" s="405"/>
      <c r="BH58" s="405"/>
      <c r="BI58" s="405"/>
      <c r="BJ58" s="405"/>
      <c r="BK58" s="405"/>
      <c r="BL58" s="405"/>
      <c r="BM58" s="406"/>
      <c r="BN58" s="472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4"/>
    </row>
    <row r="59" spans="1:80">
      <c r="A59" s="438"/>
      <c r="B59" s="439"/>
      <c r="C59" s="439"/>
      <c r="D59" s="440"/>
      <c r="E59" s="404" t="s">
        <v>119</v>
      </c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6"/>
      <c r="AN59" s="410" t="s">
        <v>9</v>
      </c>
      <c r="AO59" s="411"/>
      <c r="AP59" s="411"/>
      <c r="AQ59" s="411"/>
      <c r="AR59" s="411"/>
      <c r="AS59" s="411"/>
      <c r="AT59" s="411"/>
      <c r="AU59" s="411"/>
      <c r="AV59" s="411"/>
      <c r="AW59" s="411"/>
      <c r="AX59" s="411"/>
      <c r="AY59" s="411"/>
      <c r="AZ59" s="411"/>
      <c r="BA59" s="412"/>
      <c r="BB59" s="398" t="s">
        <v>9</v>
      </c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400"/>
      <c r="BN59" s="472">
        <v>0</v>
      </c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3"/>
      <c r="BZ59" s="473"/>
      <c r="CA59" s="473"/>
      <c r="CB59" s="474"/>
    </row>
  </sheetData>
  <mergeCells count="173"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1:D11"/>
    <mergeCell ref="E11:AM11"/>
    <mergeCell ref="AN11:BA11"/>
    <mergeCell ref="BB11:BM11"/>
    <mergeCell ref="BN11:CB11"/>
    <mergeCell ref="A14:CB14"/>
    <mergeCell ref="S16:CB16"/>
    <mergeCell ref="AH18:CB18"/>
    <mergeCell ref="A20:D20"/>
    <mergeCell ref="E20:AM20"/>
    <mergeCell ref="AN20:BA20"/>
    <mergeCell ref="BB20:BI20"/>
    <mergeCell ref="BJ20:CB20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21:D21"/>
    <mergeCell ref="E21:AM21"/>
    <mergeCell ref="AN21:BA21"/>
    <mergeCell ref="BB21:BI21"/>
    <mergeCell ref="BJ21:CB21"/>
    <mergeCell ref="A22:D22"/>
    <mergeCell ref="E22:AM22"/>
    <mergeCell ref="AN22:BA22"/>
    <mergeCell ref="BB22:BI22"/>
    <mergeCell ref="BJ22:CB22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7:D27"/>
    <mergeCell ref="E27:AM27"/>
    <mergeCell ref="AN27:BA27"/>
    <mergeCell ref="BB27:BI27"/>
    <mergeCell ref="BJ27:CB27"/>
    <mergeCell ref="A26:D26"/>
    <mergeCell ref="E26:AM26"/>
    <mergeCell ref="AN26:BA26"/>
    <mergeCell ref="BB26:BI26"/>
    <mergeCell ref="BJ26:CB26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S34:CB34"/>
    <mergeCell ref="AH36:CB36"/>
    <mergeCell ref="A38:D38"/>
    <mergeCell ref="E38:AM38"/>
    <mergeCell ref="AN38:BA38"/>
    <mergeCell ref="BB38:BM38"/>
    <mergeCell ref="BN38:CB38"/>
    <mergeCell ref="A30:D30"/>
    <mergeCell ref="E30:AM30"/>
    <mergeCell ref="AN30:BA30"/>
    <mergeCell ref="BB30:BI30"/>
    <mergeCell ref="BJ30:CB30"/>
    <mergeCell ref="A32:CB32"/>
    <mergeCell ref="A39:D39"/>
    <mergeCell ref="E39:AM39"/>
    <mergeCell ref="AN39:BA39"/>
    <mergeCell ref="BB39:BM39"/>
    <mergeCell ref="BN39:CB39"/>
    <mergeCell ref="A40:D40"/>
    <mergeCell ref="E40:AM40"/>
    <mergeCell ref="AN40:BA40"/>
    <mergeCell ref="BB40:BM40"/>
    <mergeCell ref="BN40:CB40"/>
    <mergeCell ref="A41:D41"/>
    <mergeCell ref="E41:AM41"/>
    <mergeCell ref="AN41:BA41"/>
    <mergeCell ref="BB41:BM41"/>
    <mergeCell ref="BN41:CB41"/>
    <mergeCell ref="A42:D42"/>
    <mergeCell ref="E42:AM42"/>
    <mergeCell ref="AN42:BA42"/>
    <mergeCell ref="BB42:BM42"/>
    <mergeCell ref="BN42:CB42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6:CB46"/>
    <mergeCell ref="A47:CB47"/>
    <mergeCell ref="S49:CB49"/>
    <mergeCell ref="AH51:CB51"/>
    <mergeCell ref="A53:D53"/>
    <mergeCell ref="E53:AM53"/>
    <mergeCell ref="AN53:BA53"/>
    <mergeCell ref="BB53:BM53"/>
    <mergeCell ref="BN53:CB53"/>
    <mergeCell ref="A54:D54"/>
    <mergeCell ref="E54:AM54"/>
    <mergeCell ref="AN54:BA54"/>
    <mergeCell ref="BB54:BM54"/>
    <mergeCell ref="BN54:CB54"/>
    <mergeCell ref="A55:D55"/>
    <mergeCell ref="E55:AM55"/>
    <mergeCell ref="AN55:BA55"/>
    <mergeCell ref="BB55:BM55"/>
    <mergeCell ref="BN55:CB55"/>
    <mergeCell ref="A56:D56"/>
    <mergeCell ref="E56:AM56"/>
    <mergeCell ref="AN56:BA56"/>
    <mergeCell ref="BB56:BM56"/>
    <mergeCell ref="BN56:CB56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</mergeCells>
  <pageMargins left="0.78740157480314965" right="0.39370078740157483" top="0.59055118110236227" bottom="0.39370078740157483" header="0.27559055118110237" footer="0.27559055118110237"/>
  <pageSetup paperSize="9" scale="85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CY83"/>
  <sheetViews>
    <sheetView zoomScaleNormal="100" workbookViewId="0">
      <selection activeCell="A8" sqref="A8:XFD18"/>
    </sheetView>
  </sheetViews>
  <sheetFormatPr defaultColWidth="1.140625" defaultRowHeight="12.75"/>
  <cols>
    <col min="1" max="90" width="1.140625" style="26"/>
    <col min="91" max="91" width="9.5703125" style="26" customWidth="1"/>
    <col min="92" max="102" width="1.140625" style="26"/>
    <col min="103" max="103" width="4" style="26" bestFit="1" customWidth="1"/>
    <col min="104" max="346" width="1.140625" style="26"/>
    <col min="347" max="347" width="9.5703125" style="26" customWidth="1"/>
    <col min="348" max="358" width="1.140625" style="26"/>
    <col min="359" max="359" width="4" style="26" bestFit="1" customWidth="1"/>
    <col min="360" max="602" width="1.140625" style="26"/>
    <col min="603" max="603" width="9.5703125" style="26" customWidth="1"/>
    <col min="604" max="614" width="1.140625" style="26"/>
    <col min="615" max="615" width="4" style="26" bestFit="1" customWidth="1"/>
    <col min="616" max="858" width="1.140625" style="26"/>
    <col min="859" max="859" width="9.5703125" style="26" customWidth="1"/>
    <col min="860" max="870" width="1.140625" style="26"/>
    <col min="871" max="871" width="4" style="26" bestFit="1" customWidth="1"/>
    <col min="872" max="1114" width="1.140625" style="26"/>
    <col min="1115" max="1115" width="9.5703125" style="26" customWidth="1"/>
    <col min="1116" max="1126" width="1.140625" style="26"/>
    <col min="1127" max="1127" width="4" style="26" bestFit="1" customWidth="1"/>
    <col min="1128" max="1370" width="1.140625" style="26"/>
    <col min="1371" max="1371" width="9.5703125" style="26" customWidth="1"/>
    <col min="1372" max="1382" width="1.140625" style="26"/>
    <col min="1383" max="1383" width="4" style="26" bestFit="1" customWidth="1"/>
    <col min="1384" max="1626" width="1.140625" style="26"/>
    <col min="1627" max="1627" width="9.5703125" style="26" customWidth="1"/>
    <col min="1628" max="1638" width="1.140625" style="26"/>
    <col min="1639" max="1639" width="4" style="26" bestFit="1" customWidth="1"/>
    <col min="1640" max="1882" width="1.140625" style="26"/>
    <col min="1883" max="1883" width="9.5703125" style="26" customWidth="1"/>
    <col min="1884" max="1894" width="1.140625" style="26"/>
    <col min="1895" max="1895" width="4" style="26" bestFit="1" customWidth="1"/>
    <col min="1896" max="2138" width="1.140625" style="26"/>
    <col min="2139" max="2139" width="9.5703125" style="26" customWidth="1"/>
    <col min="2140" max="2150" width="1.140625" style="26"/>
    <col min="2151" max="2151" width="4" style="26" bestFit="1" customWidth="1"/>
    <col min="2152" max="2394" width="1.140625" style="26"/>
    <col min="2395" max="2395" width="9.5703125" style="26" customWidth="1"/>
    <col min="2396" max="2406" width="1.140625" style="26"/>
    <col min="2407" max="2407" width="4" style="26" bestFit="1" customWidth="1"/>
    <col min="2408" max="2650" width="1.140625" style="26"/>
    <col min="2651" max="2651" width="9.5703125" style="26" customWidth="1"/>
    <col min="2652" max="2662" width="1.140625" style="26"/>
    <col min="2663" max="2663" width="4" style="26" bestFit="1" customWidth="1"/>
    <col min="2664" max="2906" width="1.140625" style="26"/>
    <col min="2907" max="2907" width="9.5703125" style="26" customWidth="1"/>
    <col min="2908" max="2918" width="1.140625" style="26"/>
    <col min="2919" max="2919" width="4" style="26" bestFit="1" customWidth="1"/>
    <col min="2920" max="3162" width="1.140625" style="26"/>
    <col min="3163" max="3163" width="9.5703125" style="26" customWidth="1"/>
    <col min="3164" max="3174" width="1.140625" style="26"/>
    <col min="3175" max="3175" width="4" style="26" bestFit="1" customWidth="1"/>
    <col min="3176" max="3418" width="1.140625" style="26"/>
    <col min="3419" max="3419" width="9.5703125" style="26" customWidth="1"/>
    <col min="3420" max="3430" width="1.140625" style="26"/>
    <col min="3431" max="3431" width="4" style="26" bestFit="1" customWidth="1"/>
    <col min="3432" max="3674" width="1.140625" style="26"/>
    <col min="3675" max="3675" width="9.5703125" style="26" customWidth="1"/>
    <col min="3676" max="3686" width="1.140625" style="26"/>
    <col min="3687" max="3687" width="4" style="26" bestFit="1" customWidth="1"/>
    <col min="3688" max="3930" width="1.140625" style="26"/>
    <col min="3931" max="3931" width="9.5703125" style="26" customWidth="1"/>
    <col min="3932" max="3942" width="1.140625" style="26"/>
    <col min="3943" max="3943" width="4" style="26" bestFit="1" customWidth="1"/>
    <col min="3944" max="4186" width="1.140625" style="26"/>
    <col min="4187" max="4187" width="9.5703125" style="26" customWidth="1"/>
    <col min="4188" max="4198" width="1.140625" style="26"/>
    <col min="4199" max="4199" width="4" style="26" bestFit="1" customWidth="1"/>
    <col min="4200" max="4442" width="1.140625" style="26"/>
    <col min="4443" max="4443" width="9.5703125" style="26" customWidth="1"/>
    <col min="4444" max="4454" width="1.140625" style="26"/>
    <col min="4455" max="4455" width="4" style="26" bestFit="1" customWidth="1"/>
    <col min="4456" max="4698" width="1.140625" style="26"/>
    <col min="4699" max="4699" width="9.5703125" style="26" customWidth="1"/>
    <col min="4700" max="4710" width="1.140625" style="26"/>
    <col min="4711" max="4711" width="4" style="26" bestFit="1" customWidth="1"/>
    <col min="4712" max="4954" width="1.140625" style="26"/>
    <col min="4955" max="4955" width="9.5703125" style="26" customWidth="1"/>
    <col min="4956" max="4966" width="1.140625" style="26"/>
    <col min="4967" max="4967" width="4" style="26" bestFit="1" customWidth="1"/>
    <col min="4968" max="5210" width="1.140625" style="26"/>
    <col min="5211" max="5211" width="9.5703125" style="26" customWidth="1"/>
    <col min="5212" max="5222" width="1.140625" style="26"/>
    <col min="5223" max="5223" width="4" style="26" bestFit="1" customWidth="1"/>
    <col min="5224" max="5466" width="1.140625" style="26"/>
    <col min="5467" max="5467" width="9.5703125" style="26" customWidth="1"/>
    <col min="5468" max="5478" width="1.140625" style="26"/>
    <col min="5479" max="5479" width="4" style="26" bestFit="1" customWidth="1"/>
    <col min="5480" max="5722" width="1.140625" style="26"/>
    <col min="5723" max="5723" width="9.5703125" style="26" customWidth="1"/>
    <col min="5724" max="5734" width="1.140625" style="26"/>
    <col min="5735" max="5735" width="4" style="26" bestFit="1" customWidth="1"/>
    <col min="5736" max="5978" width="1.140625" style="26"/>
    <col min="5979" max="5979" width="9.5703125" style="26" customWidth="1"/>
    <col min="5980" max="5990" width="1.140625" style="26"/>
    <col min="5991" max="5991" width="4" style="26" bestFit="1" customWidth="1"/>
    <col min="5992" max="6234" width="1.140625" style="26"/>
    <col min="6235" max="6235" width="9.5703125" style="26" customWidth="1"/>
    <col min="6236" max="6246" width="1.140625" style="26"/>
    <col min="6247" max="6247" width="4" style="26" bestFit="1" customWidth="1"/>
    <col min="6248" max="6490" width="1.140625" style="26"/>
    <col min="6491" max="6491" width="9.5703125" style="26" customWidth="1"/>
    <col min="6492" max="6502" width="1.140625" style="26"/>
    <col min="6503" max="6503" width="4" style="26" bestFit="1" customWidth="1"/>
    <col min="6504" max="6746" width="1.140625" style="26"/>
    <col min="6747" max="6747" width="9.5703125" style="26" customWidth="1"/>
    <col min="6748" max="6758" width="1.140625" style="26"/>
    <col min="6759" max="6759" width="4" style="26" bestFit="1" customWidth="1"/>
    <col min="6760" max="7002" width="1.140625" style="26"/>
    <col min="7003" max="7003" width="9.5703125" style="26" customWidth="1"/>
    <col min="7004" max="7014" width="1.140625" style="26"/>
    <col min="7015" max="7015" width="4" style="26" bestFit="1" customWidth="1"/>
    <col min="7016" max="7258" width="1.140625" style="26"/>
    <col min="7259" max="7259" width="9.5703125" style="26" customWidth="1"/>
    <col min="7260" max="7270" width="1.140625" style="26"/>
    <col min="7271" max="7271" width="4" style="26" bestFit="1" customWidth="1"/>
    <col min="7272" max="7514" width="1.140625" style="26"/>
    <col min="7515" max="7515" width="9.5703125" style="26" customWidth="1"/>
    <col min="7516" max="7526" width="1.140625" style="26"/>
    <col min="7527" max="7527" width="4" style="26" bestFit="1" customWidth="1"/>
    <col min="7528" max="7770" width="1.140625" style="26"/>
    <col min="7771" max="7771" width="9.5703125" style="26" customWidth="1"/>
    <col min="7772" max="7782" width="1.140625" style="26"/>
    <col min="7783" max="7783" width="4" style="26" bestFit="1" customWidth="1"/>
    <col min="7784" max="8026" width="1.140625" style="26"/>
    <col min="8027" max="8027" width="9.5703125" style="26" customWidth="1"/>
    <col min="8028" max="8038" width="1.140625" style="26"/>
    <col min="8039" max="8039" width="4" style="26" bestFit="1" customWidth="1"/>
    <col min="8040" max="8282" width="1.140625" style="26"/>
    <col min="8283" max="8283" width="9.5703125" style="26" customWidth="1"/>
    <col min="8284" max="8294" width="1.140625" style="26"/>
    <col min="8295" max="8295" width="4" style="26" bestFit="1" customWidth="1"/>
    <col min="8296" max="8538" width="1.140625" style="26"/>
    <col min="8539" max="8539" width="9.5703125" style="26" customWidth="1"/>
    <col min="8540" max="8550" width="1.140625" style="26"/>
    <col min="8551" max="8551" width="4" style="26" bestFit="1" customWidth="1"/>
    <col min="8552" max="8794" width="1.140625" style="26"/>
    <col min="8795" max="8795" width="9.5703125" style="26" customWidth="1"/>
    <col min="8796" max="8806" width="1.140625" style="26"/>
    <col min="8807" max="8807" width="4" style="26" bestFit="1" customWidth="1"/>
    <col min="8808" max="9050" width="1.140625" style="26"/>
    <col min="9051" max="9051" width="9.5703125" style="26" customWidth="1"/>
    <col min="9052" max="9062" width="1.140625" style="26"/>
    <col min="9063" max="9063" width="4" style="26" bestFit="1" customWidth="1"/>
    <col min="9064" max="9306" width="1.140625" style="26"/>
    <col min="9307" max="9307" width="9.5703125" style="26" customWidth="1"/>
    <col min="9308" max="9318" width="1.140625" style="26"/>
    <col min="9319" max="9319" width="4" style="26" bestFit="1" customWidth="1"/>
    <col min="9320" max="9562" width="1.140625" style="26"/>
    <col min="9563" max="9563" width="9.5703125" style="26" customWidth="1"/>
    <col min="9564" max="9574" width="1.140625" style="26"/>
    <col min="9575" max="9575" width="4" style="26" bestFit="1" customWidth="1"/>
    <col min="9576" max="9818" width="1.140625" style="26"/>
    <col min="9819" max="9819" width="9.5703125" style="26" customWidth="1"/>
    <col min="9820" max="9830" width="1.140625" style="26"/>
    <col min="9831" max="9831" width="4" style="26" bestFit="1" customWidth="1"/>
    <col min="9832" max="10074" width="1.140625" style="26"/>
    <col min="10075" max="10075" width="9.5703125" style="26" customWidth="1"/>
    <col min="10076" max="10086" width="1.140625" style="26"/>
    <col min="10087" max="10087" width="4" style="26" bestFit="1" customWidth="1"/>
    <col min="10088" max="10330" width="1.140625" style="26"/>
    <col min="10331" max="10331" width="9.5703125" style="26" customWidth="1"/>
    <col min="10332" max="10342" width="1.140625" style="26"/>
    <col min="10343" max="10343" width="4" style="26" bestFit="1" customWidth="1"/>
    <col min="10344" max="10586" width="1.140625" style="26"/>
    <col min="10587" max="10587" width="9.5703125" style="26" customWidth="1"/>
    <col min="10588" max="10598" width="1.140625" style="26"/>
    <col min="10599" max="10599" width="4" style="26" bestFit="1" customWidth="1"/>
    <col min="10600" max="10842" width="1.140625" style="26"/>
    <col min="10843" max="10843" width="9.5703125" style="26" customWidth="1"/>
    <col min="10844" max="10854" width="1.140625" style="26"/>
    <col min="10855" max="10855" width="4" style="26" bestFit="1" customWidth="1"/>
    <col min="10856" max="11098" width="1.140625" style="26"/>
    <col min="11099" max="11099" width="9.5703125" style="26" customWidth="1"/>
    <col min="11100" max="11110" width="1.140625" style="26"/>
    <col min="11111" max="11111" width="4" style="26" bestFit="1" customWidth="1"/>
    <col min="11112" max="11354" width="1.140625" style="26"/>
    <col min="11355" max="11355" width="9.5703125" style="26" customWidth="1"/>
    <col min="11356" max="11366" width="1.140625" style="26"/>
    <col min="11367" max="11367" width="4" style="26" bestFit="1" customWidth="1"/>
    <col min="11368" max="11610" width="1.140625" style="26"/>
    <col min="11611" max="11611" width="9.5703125" style="26" customWidth="1"/>
    <col min="11612" max="11622" width="1.140625" style="26"/>
    <col min="11623" max="11623" width="4" style="26" bestFit="1" customWidth="1"/>
    <col min="11624" max="11866" width="1.140625" style="26"/>
    <col min="11867" max="11867" width="9.5703125" style="26" customWidth="1"/>
    <col min="11868" max="11878" width="1.140625" style="26"/>
    <col min="11879" max="11879" width="4" style="26" bestFit="1" customWidth="1"/>
    <col min="11880" max="12122" width="1.140625" style="26"/>
    <col min="12123" max="12123" width="9.5703125" style="26" customWidth="1"/>
    <col min="12124" max="12134" width="1.140625" style="26"/>
    <col min="12135" max="12135" width="4" style="26" bestFit="1" customWidth="1"/>
    <col min="12136" max="12378" width="1.140625" style="26"/>
    <col min="12379" max="12379" width="9.5703125" style="26" customWidth="1"/>
    <col min="12380" max="12390" width="1.140625" style="26"/>
    <col min="12391" max="12391" width="4" style="26" bestFit="1" customWidth="1"/>
    <col min="12392" max="12634" width="1.140625" style="26"/>
    <col min="12635" max="12635" width="9.5703125" style="26" customWidth="1"/>
    <col min="12636" max="12646" width="1.140625" style="26"/>
    <col min="12647" max="12647" width="4" style="26" bestFit="1" customWidth="1"/>
    <col min="12648" max="12890" width="1.140625" style="26"/>
    <col min="12891" max="12891" width="9.5703125" style="26" customWidth="1"/>
    <col min="12892" max="12902" width="1.140625" style="26"/>
    <col min="12903" max="12903" width="4" style="26" bestFit="1" customWidth="1"/>
    <col min="12904" max="13146" width="1.140625" style="26"/>
    <col min="13147" max="13147" width="9.5703125" style="26" customWidth="1"/>
    <col min="13148" max="13158" width="1.140625" style="26"/>
    <col min="13159" max="13159" width="4" style="26" bestFit="1" customWidth="1"/>
    <col min="13160" max="13402" width="1.140625" style="26"/>
    <col min="13403" max="13403" width="9.5703125" style="26" customWidth="1"/>
    <col min="13404" max="13414" width="1.140625" style="26"/>
    <col min="13415" max="13415" width="4" style="26" bestFit="1" customWidth="1"/>
    <col min="13416" max="13658" width="1.140625" style="26"/>
    <col min="13659" max="13659" width="9.5703125" style="26" customWidth="1"/>
    <col min="13660" max="13670" width="1.140625" style="26"/>
    <col min="13671" max="13671" width="4" style="26" bestFit="1" customWidth="1"/>
    <col min="13672" max="13914" width="1.140625" style="26"/>
    <col min="13915" max="13915" width="9.5703125" style="26" customWidth="1"/>
    <col min="13916" max="13926" width="1.140625" style="26"/>
    <col min="13927" max="13927" width="4" style="26" bestFit="1" customWidth="1"/>
    <col min="13928" max="14170" width="1.140625" style="26"/>
    <col min="14171" max="14171" width="9.5703125" style="26" customWidth="1"/>
    <col min="14172" max="14182" width="1.140625" style="26"/>
    <col min="14183" max="14183" width="4" style="26" bestFit="1" customWidth="1"/>
    <col min="14184" max="14426" width="1.140625" style="26"/>
    <col min="14427" max="14427" width="9.5703125" style="26" customWidth="1"/>
    <col min="14428" max="14438" width="1.140625" style="26"/>
    <col min="14439" max="14439" width="4" style="26" bestFit="1" customWidth="1"/>
    <col min="14440" max="14682" width="1.140625" style="26"/>
    <col min="14683" max="14683" width="9.5703125" style="26" customWidth="1"/>
    <col min="14684" max="14694" width="1.140625" style="26"/>
    <col min="14695" max="14695" width="4" style="26" bestFit="1" customWidth="1"/>
    <col min="14696" max="14938" width="1.140625" style="26"/>
    <col min="14939" max="14939" width="9.5703125" style="26" customWidth="1"/>
    <col min="14940" max="14950" width="1.140625" style="26"/>
    <col min="14951" max="14951" width="4" style="26" bestFit="1" customWidth="1"/>
    <col min="14952" max="15194" width="1.140625" style="26"/>
    <col min="15195" max="15195" width="9.5703125" style="26" customWidth="1"/>
    <col min="15196" max="15206" width="1.140625" style="26"/>
    <col min="15207" max="15207" width="4" style="26" bestFit="1" customWidth="1"/>
    <col min="15208" max="15450" width="1.140625" style="26"/>
    <col min="15451" max="15451" width="9.5703125" style="26" customWidth="1"/>
    <col min="15452" max="15462" width="1.140625" style="26"/>
    <col min="15463" max="15463" width="4" style="26" bestFit="1" customWidth="1"/>
    <col min="15464" max="15706" width="1.140625" style="26"/>
    <col min="15707" max="15707" width="9.5703125" style="26" customWidth="1"/>
    <col min="15708" max="15718" width="1.140625" style="26"/>
    <col min="15719" max="15719" width="4" style="26" bestFit="1" customWidth="1"/>
    <col min="15720" max="15962" width="1.140625" style="26"/>
    <col min="15963" max="15963" width="9.5703125" style="26" customWidth="1"/>
    <col min="15964" max="15974" width="1.140625" style="26"/>
    <col min="15975" max="15975" width="4" style="26" bestFit="1" customWidth="1"/>
    <col min="15976" max="16218" width="1.140625" style="26"/>
    <col min="16219" max="16219" width="9.5703125" style="26" customWidth="1"/>
    <col min="16220" max="16230" width="1.140625" style="26"/>
    <col min="16231" max="16231" width="4" style="26" bestFit="1" customWidth="1"/>
    <col min="16232" max="16384" width="1.140625" style="26"/>
  </cols>
  <sheetData>
    <row r="1" spans="1:81" s="23" customFormat="1" ht="32.25" customHeight="1">
      <c r="A1" s="459" t="s">
        <v>539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81" s="25" customFormat="1" ht="9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1" s="23" customFormat="1" ht="15.75">
      <c r="A3" s="23" t="s">
        <v>172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475" t="s">
        <v>81</v>
      </c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5"/>
      <c r="CB3" s="475"/>
    </row>
    <row r="4" spans="1:81" s="25" customFormat="1" ht="9.7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1" s="23" customFormat="1" ht="47.25" customHeight="1">
      <c r="A5" s="23" t="s">
        <v>86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481" t="s">
        <v>410</v>
      </c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82"/>
      <c r="BB5" s="482"/>
      <c r="BC5" s="482"/>
      <c r="BD5" s="482"/>
      <c r="BE5" s="482"/>
      <c r="BF5" s="482"/>
      <c r="BG5" s="482"/>
      <c r="BH5" s="482"/>
      <c r="BI5" s="482"/>
      <c r="BJ5" s="482"/>
      <c r="BK5" s="482"/>
      <c r="BL5" s="482"/>
      <c r="BM5" s="482"/>
      <c r="BN5" s="482"/>
      <c r="BO5" s="482"/>
      <c r="BP5" s="482"/>
      <c r="BQ5" s="482"/>
      <c r="BR5" s="482"/>
      <c r="BS5" s="482"/>
      <c r="BT5" s="482"/>
      <c r="BU5" s="482"/>
      <c r="BV5" s="482"/>
      <c r="BW5" s="482"/>
      <c r="BX5" s="482"/>
      <c r="BY5" s="482"/>
      <c r="BZ5" s="482"/>
      <c r="CA5" s="482"/>
      <c r="CB5" s="482"/>
    </row>
    <row r="6" spans="1:81" s="23" customFormat="1" ht="15.7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1" s="23" customFormat="1" ht="22.5" customHeight="1">
      <c r="A7" s="459" t="s">
        <v>292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</row>
    <row r="8" spans="1:81" s="23" customFormat="1" ht="15.75">
      <c r="A8" s="221"/>
      <c r="B8" s="380" t="s">
        <v>545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</row>
    <row r="10" spans="1:81">
      <c r="A10" s="377" t="s">
        <v>89</v>
      </c>
      <c r="B10" s="378"/>
      <c r="C10" s="378"/>
      <c r="D10" s="379"/>
      <c r="E10" s="377" t="s">
        <v>121</v>
      </c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9"/>
      <c r="AJ10" s="377" t="s">
        <v>123</v>
      </c>
      <c r="AK10" s="378"/>
      <c r="AL10" s="378"/>
      <c r="AM10" s="378"/>
      <c r="AN10" s="378"/>
      <c r="AO10" s="378"/>
      <c r="AP10" s="378"/>
      <c r="AQ10" s="378"/>
      <c r="AR10" s="378"/>
      <c r="AS10" s="378"/>
      <c r="AT10" s="379"/>
      <c r="AU10" s="377" t="s">
        <v>123</v>
      </c>
      <c r="AV10" s="378"/>
      <c r="AW10" s="378"/>
      <c r="AX10" s="378"/>
      <c r="AY10" s="378"/>
      <c r="AZ10" s="378"/>
      <c r="BA10" s="378"/>
      <c r="BB10" s="378"/>
      <c r="BC10" s="378"/>
      <c r="BD10" s="379"/>
      <c r="BE10" s="377" t="s">
        <v>190</v>
      </c>
      <c r="BF10" s="378"/>
      <c r="BG10" s="378"/>
      <c r="BH10" s="378"/>
      <c r="BI10" s="378"/>
      <c r="BJ10" s="378"/>
      <c r="BK10" s="378"/>
      <c r="BL10" s="378"/>
      <c r="BM10" s="378"/>
      <c r="BN10" s="378"/>
      <c r="BO10" s="379"/>
      <c r="BP10" s="377" t="s">
        <v>78</v>
      </c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9"/>
    </row>
    <row r="11" spans="1:81">
      <c r="A11" s="374" t="s">
        <v>96</v>
      </c>
      <c r="B11" s="375"/>
      <c r="C11" s="375"/>
      <c r="D11" s="376"/>
      <c r="E11" s="374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6"/>
      <c r="AJ11" s="374" t="s">
        <v>191</v>
      </c>
      <c r="AK11" s="375"/>
      <c r="AL11" s="375"/>
      <c r="AM11" s="375"/>
      <c r="AN11" s="375"/>
      <c r="AO11" s="375"/>
      <c r="AP11" s="375"/>
      <c r="AQ11" s="375"/>
      <c r="AR11" s="375"/>
      <c r="AS11" s="375"/>
      <c r="AT11" s="376"/>
      <c r="AU11" s="374" t="s">
        <v>192</v>
      </c>
      <c r="AV11" s="375"/>
      <c r="AW11" s="375"/>
      <c r="AX11" s="375"/>
      <c r="AY11" s="375"/>
      <c r="AZ11" s="375"/>
      <c r="BA11" s="375"/>
      <c r="BB11" s="375"/>
      <c r="BC11" s="375"/>
      <c r="BD11" s="376"/>
      <c r="BE11" s="374" t="s">
        <v>193</v>
      </c>
      <c r="BF11" s="375"/>
      <c r="BG11" s="375"/>
      <c r="BH11" s="375"/>
      <c r="BI11" s="375"/>
      <c r="BJ11" s="375"/>
      <c r="BK11" s="375"/>
      <c r="BL11" s="375"/>
      <c r="BM11" s="375"/>
      <c r="BN11" s="375"/>
      <c r="BO11" s="376"/>
      <c r="BP11" s="374" t="s">
        <v>127</v>
      </c>
      <c r="BQ11" s="375"/>
      <c r="BR11" s="375"/>
      <c r="BS11" s="375"/>
      <c r="BT11" s="375"/>
      <c r="BU11" s="375"/>
      <c r="BV11" s="375"/>
      <c r="BW11" s="375"/>
      <c r="BX11" s="375"/>
      <c r="BY11" s="375"/>
      <c r="BZ11" s="375"/>
      <c r="CA11" s="375"/>
      <c r="CB11" s="376"/>
    </row>
    <row r="12" spans="1:81">
      <c r="A12" s="374"/>
      <c r="B12" s="375"/>
      <c r="C12" s="375"/>
      <c r="D12" s="376"/>
      <c r="E12" s="374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6"/>
      <c r="AJ12" s="374"/>
      <c r="AK12" s="375"/>
      <c r="AL12" s="375"/>
      <c r="AM12" s="375"/>
      <c r="AN12" s="375"/>
      <c r="AO12" s="375"/>
      <c r="AP12" s="375"/>
      <c r="AQ12" s="375"/>
      <c r="AR12" s="375"/>
      <c r="AS12" s="375"/>
      <c r="AT12" s="376"/>
      <c r="AU12" s="374" t="s">
        <v>194</v>
      </c>
      <c r="AV12" s="375"/>
      <c r="AW12" s="375"/>
      <c r="AX12" s="375"/>
      <c r="AY12" s="375"/>
      <c r="AZ12" s="375"/>
      <c r="BA12" s="375"/>
      <c r="BB12" s="375"/>
      <c r="BC12" s="375"/>
      <c r="BD12" s="376"/>
      <c r="BE12" s="374" t="s">
        <v>130</v>
      </c>
      <c r="BF12" s="375"/>
      <c r="BG12" s="375"/>
      <c r="BH12" s="375"/>
      <c r="BI12" s="375"/>
      <c r="BJ12" s="375"/>
      <c r="BK12" s="375"/>
      <c r="BL12" s="375"/>
      <c r="BM12" s="375"/>
      <c r="BN12" s="375"/>
      <c r="BO12" s="376"/>
      <c r="BP12" s="374"/>
      <c r="BQ12" s="375"/>
      <c r="BR12" s="375"/>
      <c r="BS12" s="375"/>
      <c r="BT12" s="375"/>
      <c r="BU12" s="375"/>
      <c r="BV12" s="375"/>
      <c r="BW12" s="375"/>
      <c r="BX12" s="375"/>
      <c r="BY12" s="375"/>
      <c r="BZ12" s="375"/>
      <c r="CA12" s="375"/>
      <c r="CB12" s="376"/>
    </row>
    <row r="13" spans="1:81">
      <c r="A13" s="420"/>
      <c r="B13" s="421"/>
      <c r="C13" s="421"/>
      <c r="D13" s="422"/>
      <c r="E13" s="420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2"/>
      <c r="AJ13" s="420"/>
      <c r="AK13" s="421"/>
      <c r="AL13" s="421"/>
      <c r="AM13" s="421"/>
      <c r="AN13" s="421"/>
      <c r="AO13" s="421"/>
      <c r="AP13" s="421"/>
      <c r="AQ13" s="421"/>
      <c r="AR13" s="421"/>
      <c r="AS13" s="421"/>
      <c r="AT13" s="422"/>
      <c r="AU13" s="420"/>
      <c r="AV13" s="421"/>
      <c r="AW13" s="421"/>
      <c r="AX13" s="421"/>
      <c r="AY13" s="421"/>
      <c r="AZ13" s="421"/>
      <c r="BA13" s="421"/>
      <c r="BB13" s="421"/>
      <c r="BC13" s="421"/>
      <c r="BD13" s="422"/>
      <c r="BE13" s="420"/>
      <c r="BF13" s="421"/>
      <c r="BG13" s="421"/>
      <c r="BH13" s="421"/>
      <c r="BI13" s="421"/>
      <c r="BJ13" s="421"/>
      <c r="BK13" s="421"/>
      <c r="BL13" s="421"/>
      <c r="BM13" s="421"/>
      <c r="BN13" s="421"/>
      <c r="BO13" s="422"/>
      <c r="BP13" s="420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2"/>
    </row>
    <row r="14" spans="1:81">
      <c r="A14" s="420">
        <v>1</v>
      </c>
      <c r="B14" s="421"/>
      <c r="C14" s="421"/>
      <c r="D14" s="422"/>
      <c r="E14" s="420">
        <v>2</v>
      </c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2"/>
      <c r="AJ14" s="420">
        <v>3</v>
      </c>
      <c r="AK14" s="421"/>
      <c r="AL14" s="421"/>
      <c r="AM14" s="421"/>
      <c r="AN14" s="421"/>
      <c r="AO14" s="421"/>
      <c r="AP14" s="421"/>
      <c r="AQ14" s="421"/>
      <c r="AR14" s="421"/>
      <c r="AS14" s="421"/>
      <c r="AT14" s="422"/>
      <c r="AU14" s="420">
        <v>4</v>
      </c>
      <c r="AV14" s="421"/>
      <c r="AW14" s="421"/>
      <c r="AX14" s="421"/>
      <c r="AY14" s="421"/>
      <c r="AZ14" s="421"/>
      <c r="BA14" s="421"/>
      <c r="BB14" s="421"/>
      <c r="BC14" s="421"/>
      <c r="BD14" s="422"/>
      <c r="BE14" s="420">
        <v>5</v>
      </c>
      <c r="BF14" s="421"/>
      <c r="BG14" s="421"/>
      <c r="BH14" s="421"/>
      <c r="BI14" s="421"/>
      <c r="BJ14" s="421"/>
      <c r="BK14" s="421"/>
      <c r="BL14" s="421"/>
      <c r="BM14" s="421"/>
      <c r="BN14" s="421"/>
      <c r="BO14" s="422"/>
      <c r="BP14" s="420">
        <v>6</v>
      </c>
      <c r="BQ14" s="421"/>
      <c r="BR14" s="421"/>
      <c r="BS14" s="421"/>
      <c r="BT14" s="421"/>
      <c r="BU14" s="421"/>
      <c r="BV14" s="421"/>
      <c r="BW14" s="421"/>
      <c r="BX14" s="421"/>
      <c r="BY14" s="421"/>
      <c r="BZ14" s="421"/>
      <c r="CA14" s="421"/>
      <c r="CB14" s="422"/>
    </row>
    <row r="15" spans="1:81">
      <c r="A15" s="410">
        <v>1</v>
      </c>
      <c r="B15" s="411"/>
      <c r="C15" s="411"/>
      <c r="D15" s="412"/>
      <c r="E15" s="438" t="s">
        <v>546</v>
      </c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40"/>
      <c r="AJ15" s="410">
        <v>1</v>
      </c>
      <c r="AK15" s="411"/>
      <c r="AL15" s="411"/>
      <c r="AM15" s="411"/>
      <c r="AN15" s="411"/>
      <c r="AO15" s="411"/>
      <c r="AP15" s="411"/>
      <c r="AQ15" s="411"/>
      <c r="AR15" s="411"/>
      <c r="AS15" s="411"/>
      <c r="AT15" s="412"/>
      <c r="AU15" s="410">
        <v>4</v>
      </c>
      <c r="AV15" s="411"/>
      <c r="AW15" s="411"/>
      <c r="AX15" s="411"/>
      <c r="AY15" s="411"/>
      <c r="AZ15" s="411"/>
      <c r="BA15" s="411"/>
      <c r="BB15" s="411"/>
      <c r="BC15" s="411"/>
      <c r="BD15" s="412"/>
      <c r="BE15" s="444">
        <v>125</v>
      </c>
      <c r="BF15" s="445"/>
      <c r="BG15" s="445"/>
      <c r="BH15" s="445"/>
      <c r="BI15" s="445"/>
      <c r="BJ15" s="445"/>
      <c r="BK15" s="445"/>
      <c r="BL15" s="445"/>
      <c r="BM15" s="445"/>
      <c r="BN15" s="445"/>
      <c r="BO15" s="446"/>
      <c r="BP15" s="444">
        <f>AJ15*AU15*BE15</f>
        <v>500</v>
      </c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6"/>
    </row>
    <row r="16" spans="1:81">
      <c r="A16" s="438"/>
      <c r="B16" s="439"/>
      <c r="C16" s="439"/>
      <c r="D16" s="440"/>
      <c r="E16" s="404" t="s">
        <v>119</v>
      </c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6"/>
      <c r="AJ16" s="410" t="s">
        <v>9</v>
      </c>
      <c r="AK16" s="411"/>
      <c r="AL16" s="411"/>
      <c r="AM16" s="411"/>
      <c r="AN16" s="411"/>
      <c r="AO16" s="411"/>
      <c r="AP16" s="411"/>
      <c r="AQ16" s="411"/>
      <c r="AR16" s="411"/>
      <c r="AS16" s="411"/>
      <c r="AT16" s="412"/>
      <c r="AU16" s="410" t="s">
        <v>9</v>
      </c>
      <c r="AV16" s="411"/>
      <c r="AW16" s="411"/>
      <c r="AX16" s="411"/>
      <c r="AY16" s="411"/>
      <c r="AZ16" s="411"/>
      <c r="BA16" s="411"/>
      <c r="BB16" s="411"/>
      <c r="BC16" s="411"/>
      <c r="BD16" s="412"/>
      <c r="BE16" s="444" t="s">
        <v>9</v>
      </c>
      <c r="BF16" s="445"/>
      <c r="BG16" s="445"/>
      <c r="BH16" s="445"/>
      <c r="BI16" s="445"/>
      <c r="BJ16" s="445"/>
      <c r="BK16" s="445"/>
      <c r="BL16" s="445"/>
      <c r="BM16" s="445"/>
      <c r="BN16" s="445"/>
      <c r="BO16" s="446"/>
      <c r="BP16" s="444">
        <f>SUM(BP15:CB15)</f>
        <v>500</v>
      </c>
      <c r="BQ16" s="445"/>
      <c r="BR16" s="445"/>
      <c r="BS16" s="445"/>
      <c r="BT16" s="445"/>
      <c r="BU16" s="445"/>
      <c r="BV16" s="445"/>
      <c r="BW16" s="445"/>
      <c r="BX16" s="445"/>
      <c r="BY16" s="445"/>
      <c r="BZ16" s="445"/>
      <c r="CA16" s="445"/>
      <c r="CB16" s="446"/>
    </row>
    <row r="17" spans="1:91">
      <c r="A17" s="438"/>
      <c r="B17" s="439"/>
      <c r="C17" s="439"/>
      <c r="D17" s="440"/>
      <c r="E17" s="404" t="s">
        <v>120</v>
      </c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6"/>
      <c r="AJ17" s="410" t="s">
        <v>9</v>
      </c>
      <c r="AK17" s="411"/>
      <c r="AL17" s="411"/>
      <c r="AM17" s="411"/>
      <c r="AN17" s="411"/>
      <c r="AO17" s="411"/>
      <c r="AP17" s="411"/>
      <c r="AQ17" s="411"/>
      <c r="AR17" s="411"/>
      <c r="AS17" s="411"/>
      <c r="AT17" s="412"/>
      <c r="AU17" s="410" t="s">
        <v>9</v>
      </c>
      <c r="AV17" s="411"/>
      <c r="AW17" s="411"/>
      <c r="AX17" s="411"/>
      <c r="AY17" s="411"/>
      <c r="AZ17" s="411"/>
      <c r="BA17" s="411"/>
      <c r="BB17" s="411"/>
      <c r="BC17" s="411"/>
      <c r="BD17" s="412"/>
      <c r="BE17" s="444" t="s">
        <v>9</v>
      </c>
      <c r="BF17" s="445"/>
      <c r="BG17" s="445"/>
      <c r="BH17" s="445"/>
      <c r="BI17" s="445"/>
      <c r="BJ17" s="445"/>
      <c r="BK17" s="445"/>
      <c r="BL17" s="445"/>
      <c r="BM17" s="445"/>
      <c r="BN17" s="445"/>
      <c r="BO17" s="446"/>
      <c r="BP17" s="463">
        <f>BP16</f>
        <v>500</v>
      </c>
      <c r="BQ17" s="464"/>
      <c r="BR17" s="464"/>
      <c r="BS17" s="464"/>
      <c r="BT17" s="464"/>
      <c r="BU17" s="464"/>
      <c r="BV17" s="464"/>
      <c r="BW17" s="464"/>
      <c r="BX17" s="464"/>
      <c r="BY17" s="464"/>
      <c r="BZ17" s="464"/>
      <c r="CA17" s="464"/>
      <c r="CB17" s="465"/>
    </row>
    <row r="18" spans="1:91" s="23" customFormat="1" ht="21.75" customHeight="1">
      <c r="A18" s="380" t="s">
        <v>547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</row>
    <row r="20" spans="1:91">
      <c r="A20" s="377" t="s">
        <v>89</v>
      </c>
      <c r="B20" s="378"/>
      <c r="C20" s="378"/>
      <c r="D20" s="379"/>
      <c r="E20" s="377" t="s">
        <v>121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9"/>
      <c r="AJ20" s="377" t="s">
        <v>123</v>
      </c>
      <c r="AK20" s="378"/>
      <c r="AL20" s="378"/>
      <c r="AM20" s="378"/>
      <c r="AN20" s="378"/>
      <c r="AO20" s="378"/>
      <c r="AP20" s="378"/>
      <c r="AQ20" s="378"/>
      <c r="AR20" s="378"/>
      <c r="AS20" s="378"/>
      <c r="AT20" s="379"/>
      <c r="AU20" s="377" t="s">
        <v>123</v>
      </c>
      <c r="AV20" s="378"/>
      <c r="AW20" s="378"/>
      <c r="AX20" s="378"/>
      <c r="AY20" s="378"/>
      <c r="AZ20" s="378"/>
      <c r="BA20" s="378"/>
      <c r="BB20" s="378"/>
      <c r="BC20" s="378"/>
      <c r="BD20" s="379"/>
      <c r="BE20" s="377" t="s">
        <v>190</v>
      </c>
      <c r="BF20" s="378"/>
      <c r="BG20" s="378"/>
      <c r="BH20" s="378"/>
      <c r="BI20" s="378"/>
      <c r="BJ20" s="378"/>
      <c r="BK20" s="378"/>
      <c r="BL20" s="378"/>
      <c r="BM20" s="378"/>
      <c r="BN20" s="378"/>
      <c r="BO20" s="379"/>
      <c r="BP20" s="377" t="s">
        <v>78</v>
      </c>
      <c r="BQ20" s="378"/>
      <c r="BR20" s="378"/>
      <c r="BS20" s="378"/>
      <c r="BT20" s="378"/>
      <c r="BU20" s="378"/>
      <c r="BV20" s="378"/>
      <c r="BW20" s="378"/>
      <c r="BX20" s="378"/>
      <c r="BY20" s="378"/>
      <c r="BZ20" s="378"/>
      <c r="CA20" s="378"/>
      <c r="CB20" s="379"/>
    </row>
    <row r="21" spans="1:91">
      <c r="A21" s="374" t="s">
        <v>96</v>
      </c>
      <c r="B21" s="375"/>
      <c r="C21" s="375"/>
      <c r="D21" s="376"/>
      <c r="E21" s="374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6"/>
      <c r="AJ21" s="374" t="s">
        <v>191</v>
      </c>
      <c r="AK21" s="375"/>
      <c r="AL21" s="375"/>
      <c r="AM21" s="375"/>
      <c r="AN21" s="375"/>
      <c r="AO21" s="375"/>
      <c r="AP21" s="375"/>
      <c r="AQ21" s="375"/>
      <c r="AR21" s="375"/>
      <c r="AS21" s="375"/>
      <c r="AT21" s="376"/>
      <c r="AU21" s="374" t="s">
        <v>192</v>
      </c>
      <c r="AV21" s="375"/>
      <c r="AW21" s="375"/>
      <c r="AX21" s="375"/>
      <c r="AY21" s="375"/>
      <c r="AZ21" s="375"/>
      <c r="BA21" s="375"/>
      <c r="BB21" s="375"/>
      <c r="BC21" s="375"/>
      <c r="BD21" s="376"/>
      <c r="BE21" s="374" t="s">
        <v>193</v>
      </c>
      <c r="BF21" s="375"/>
      <c r="BG21" s="375"/>
      <c r="BH21" s="375"/>
      <c r="BI21" s="375"/>
      <c r="BJ21" s="375"/>
      <c r="BK21" s="375"/>
      <c r="BL21" s="375"/>
      <c r="BM21" s="375"/>
      <c r="BN21" s="375"/>
      <c r="BO21" s="376"/>
      <c r="BP21" s="374" t="s">
        <v>127</v>
      </c>
      <c r="BQ21" s="375"/>
      <c r="BR21" s="375"/>
      <c r="BS21" s="375"/>
      <c r="BT21" s="375"/>
      <c r="BU21" s="375"/>
      <c r="BV21" s="375"/>
      <c r="BW21" s="375"/>
      <c r="BX21" s="375"/>
      <c r="BY21" s="375"/>
      <c r="BZ21" s="375"/>
      <c r="CA21" s="375"/>
      <c r="CB21" s="376"/>
    </row>
    <row r="22" spans="1:91">
      <c r="A22" s="374"/>
      <c r="B22" s="375"/>
      <c r="C22" s="375"/>
      <c r="D22" s="376"/>
      <c r="E22" s="374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6"/>
      <c r="AJ22" s="374"/>
      <c r="AK22" s="375"/>
      <c r="AL22" s="375"/>
      <c r="AM22" s="375"/>
      <c r="AN22" s="375"/>
      <c r="AO22" s="375"/>
      <c r="AP22" s="375"/>
      <c r="AQ22" s="375"/>
      <c r="AR22" s="375"/>
      <c r="AS22" s="375"/>
      <c r="AT22" s="376"/>
      <c r="AU22" s="374" t="s">
        <v>194</v>
      </c>
      <c r="AV22" s="375"/>
      <c r="AW22" s="375"/>
      <c r="AX22" s="375"/>
      <c r="AY22" s="375"/>
      <c r="AZ22" s="375"/>
      <c r="BA22" s="375"/>
      <c r="BB22" s="375"/>
      <c r="BC22" s="375"/>
      <c r="BD22" s="376"/>
      <c r="BE22" s="374" t="s">
        <v>130</v>
      </c>
      <c r="BF22" s="375"/>
      <c r="BG22" s="375"/>
      <c r="BH22" s="375"/>
      <c r="BI22" s="375"/>
      <c r="BJ22" s="375"/>
      <c r="BK22" s="375"/>
      <c r="BL22" s="375"/>
      <c r="BM22" s="375"/>
      <c r="BN22" s="375"/>
      <c r="BO22" s="376"/>
      <c r="BP22" s="374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6"/>
    </row>
    <row r="23" spans="1:91">
      <c r="A23" s="420"/>
      <c r="B23" s="421"/>
      <c r="C23" s="421"/>
      <c r="D23" s="422"/>
      <c r="E23" s="420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2"/>
      <c r="AJ23" s="420"/>
      <c r="AK23" s="421"/>
      <c r="AL23" s="421"/>
      <c r="AM23" s="421"/>
      <c r="AN23" s="421"/>
      <c r="AO23" s="421"/>
      <c r="AP23" s="421"/>
      <c r="AQ23" s="421"/>
      <c r="AR23" s="421"/>
      <c r="AS23" s="421"/>
      <c r="AT23" s="422"/>
      <c r="AU23" s="420"/>
      <c r="AV23" s="421"/>
      <c r="AW23" s="421"/>
      <c r="AX23" s="421"/>
      <c r="AY23" s="421"/>
      <c r="AZ23" s="421"/>
      <c r="BA23" s="421"/>
      <c r="BB23" s="421"/>
      <c r="BC23" s="421"/>
      <c r="BD23" s="422"/>
      <c r="BE23" s="420"/>
      <c r="BF23" s="421"/>
      <c r="BG23" s="421"/>
      <c r="BH23" s="421"/>
      <c r="BI23" s="421"/>
      <c r="BJ23" s="421"/>
      <c r="BK23" s="421"/>
      <c r="BL23" s="421"/>
      <c r="BM23" s="421"/>
      <c r="BN23" s="421"/>
      <c r="BO23" s="422"/>
      <c r="BP23" s="420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</row>
    <row r="24" spans="1:91">
      <c r="A24" s="420">
        <v>1</v>
      </c>
      <c r="B24" s="421"/>
      <c r="C24" s="421"/>
      <c r="D24" s="422"/>
      <c r="E24" s="420">
        <v>2</v>
      </c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2"/>
      <c r="AJ24" s="420">
        <v>3</v>
      </c>
      <c r="AK24" s="421"/>
      <c r="AL24" s="421"/>
      <c r="AM24" s="421"/>
      <c r="AN24" s="421"/>
      <c r="AO24" s="421"/>
      <c r="AP24" s="421"/>
      <c r="AQ24" s="421"/>
      <c r="AR24" s="421"/>
      <c r="AS24" s="421"/>
      <c r="AT24" s="422"/>
      <c r="AU24" s="420">
        <v>4</v>
      </c>
      <c r="AV24" s="421"/>
      <c r="AW24" s="421"/>
      <c r="AX24" s="421"/>
      <c r="AY24" s="421"/>
      <c r="AZ24" s="421"/>
      <c r="BA24" s="421"/>
      <c r="BB24" s="421"/>
      <c r="BC24" s="421"/>
      <c r="BD24" s="422"/>
      <c r="BE24" s="420">
        <v>5</v>
      </c>
      <c r="BF24" s="421"/>
      <c r="BG24" s="421"/>
      <c r="BH24" s="421"/>
      <c r="BI24" s="421"/>
      <c r="BJ24" s="421"/>
      <c r="BK24" s="421"/>
      <c r="BL24" s="421"/>
      <c r="BM24" s="421"/>
      <c r="BN24" s="421"/>
      <c r="BO24" s="422"/>
      <c r="BP24" s="420">
        <v>6</v>
      </c>
      <c r="BQ24" s="421"/>
      <c r="BR24" s="421"/>
      <c r="BS24" s="421"/>
      <c r="BT24" s="421"/>
      <c r="BU24" s="421"/>
      <c r="BV24" s="421"/>
      <c r="BW24" s="421"/>
      <c r="BX24" s="421"/>
      <c r="BY24" s="421"/>
      <c r="BZ24" s="421"/>
      <c r="CA24" s="421"/>
      <c r="CB24" s="422"/>
    </row>
    <row r="25" spans="1:91">
      <c r="A25" s="410">
        <v>1</v>
      </c>
      <c r="B25" s="411"/>
      <c r="C25" s="411"/>
      <c r="D25" s="412"/>
      <c r="E25" s="438" t="s">
        <v>80</v>
      </c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40"/>
      <c r="AJ25" s="410">
        <v>2</v>
      </c>
      <c r="AK25" s="411"/>
      <c r="AL25" s="411"/>
      <c r="AM25" s="411"/>
      <c r="AN25" s="411"/>
      <c r="AO25" s="411"/>
      <c r="AP25" s="411"/>
      <c r="AQ25" s="411"/>
      <c r="AR25" s="411"/>
      <c r="AS25" s="411"/>
      <c r="AT25" s="412"/>
      <c r="AU25" s="410">
        <v>12</v>
      </c>
      <c r="AV25" s="411"/>
      <c r="AW25" s="411"/>
      <c r="AX25" s="411"/>
      <c r="AY25" s="411"/>
      <c r="AZ25" s="411"/>
      <c r="BA25" s="411"/>
      <c r="BB25" s="411"/>
      <c r="BC25" s="411"/>
      <c r="BD25" s="412"/>
      <c r="BE25" s="477">
        <v>492</v>
      </c>
      <c r="BF25" s="478"/>
      <c r="BG25" s="478"/>
      <c r="BH25" s="478"/>
      <c r="BI25" s="478"/>
      <c r="BJ25" s="478"/>
      <c r="BK25" s="478"/>
      <c r="BL25" s="478"/>
      <c r="BM25" s="478"/>
      <c r="BN25" s="478"/>
      <c r="BO25" s="479"/>
      <c r="BP25" s="444">
        <f>AJ25*AU25*BE25</f>
        <v>11808</v>
      </c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6"/>
    </row>
    <row r="26" spans="1:91">
      <c r="A26" s="410">
        <v>2</v>
      </c>
      <c r="B26" s="411"/>
      <c r="C26" s="411"/>
      <c r="D26" s="412"/>
      <c r="E26" s="438" t="s">
        <v>195</v>
      </c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40"/>
      <c r="AJ26" s="410">
        <v>1</v>
      </c>
      <c r="AK26" s="411"/>
      <c r="AL26" s="411"/>
      <c r="AM26" s="411"/>
      <c r="AN26" s="411"/>
      <c r="AO26" s="411"/>
      <c r="AP26" s="411"/>
      <c r="AQ26" s="411"/>
      <c r="AR26" s="411"/>
      <c r="AS26" s="411"/>
      <c r="AT26" s="412"/>
      <c r="AU26" s="410">
        <v>12</v>
      </c>
      <c r="AV26" s="411"/>
      <c r="AW26" s="411"/>
      <c r="AX26" s="411"/>
      <c r="AY26" s="411"/>
      <c r="AZ26" s="411"/>
      <c r="BA26" s="411"/>
      <c r="BB26" s="411"/>
      <c r="BC26" s="411"/>
      <c r="BD26" s="412"/>
      <c r="BE26" s="477">
        <v>1250</v>
      </c>
      <c r="BF26" s="478"/>
      <c r="BG26" s="478"/>
      <c r="BH26" s="478"/>
      <c r="BI26" s="478"/>
      <c r="BJ26" s="478"/>
      <c r="BK26" s="478"/>
      <c r="BL26" s="478"/>
      <c r="BM26" s="478"/>
      <c r="BN26" s="478"/>
      <c r="BO26" s="479"/>
      <c r="BP26" s="444">
        <f>AJ26*AU26*BE26</f>
        <v>15000</v>
      </c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6"/>
    </row>
    <row r="27" spans="1:91">
      <c r="A27" s="410">
        <v>3</v>
      </c>
      <c r="B27" s="411"/>
      <c r="C27" s="411"/>
      <c r="D27" s="412"/>
      <c r="E27" s="438" t="s">
        <v>411</v>
      </c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40"/>
      <c r="AJ27" s="410">
        <v>1</v>
      </c>
      <c r="AK27" s="411"/>
      <c r="AL27" s="411"/>
      <c r="AM27" s="411"/>
      <c r="AN27" s="411"/>
      <c r="AO27" s="411"/>
      <c r="AP27" s="411"/>
      <c r="AQ27" s="411"/>
      <c r="AR27" s="411"/>
      <c r="AS27" s="411"/>
      <c r="AT27" s="412"/>
      <c r="AU27" s="410">
        <v>1</v>
      </c>
      <c r="AV27" s="411"/>
      <c r="AW27" s="411"/>
      <c r="AX27" s="411"/>
      <c r="AY27" s="411"/>
      <c r="AZ27" s="411"/>
      <c r="BA27" s="411"/>
      <c r="BB27" s="411"/>
      <c r="BC27" s="411"/>
      <c r="BD27" s="412"/>
      <c r="BE27" s="444">
        <v>500</v>
      </c>
      <c r="BF27" s="445"/>
      <c r="BG27" s="445"/>
      <c r="BH27" s="445"/>
      <c r="BI27" s="445"/>
      <c r="BJ27" s="445"/>
      <c r="BK27" s="445"/>
      <c r="BL27" s="445"/>
      <c r="BM27" s="445"/>
      <c r="BN27" s="445"/>
      <c r="BO27" s="446"/>
      <c r="BP27" s="444">
        <v>1000</v>
      </c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6"/>
    </row>
    <row r="28" spans="1:91" ht="24.75" customHeight="1">
      <c r="A28" s="420">
        <v>4</v>
      </c>
      <c r="B28" s="421"/>
      <c r="C28" s="421"/>
      <c r="D28" s="422"/>
      <c r="E28" s="466" t="s">
        <v>196</v>
      </c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8"/>
      <c r="AJ28" s="420">
        <v>2</v>
      </c>
      <c r="AK28" s="421"/>
      <c r="AL28" s="421"/>
      <c r="AM28" s="421"/>
      <c r="AN28" s="421"/>
      <c r="AO28" s="421"/>
      <c r="AP28" s="421"/>
      <c r="AQ28" s="421"/>
      <c r="AR28" s="421"/>
      <c r="AS28" s="421"/>
      <c r="AT28" s="422"/>
      <c r="AU28" s="420">
        <v>12</v>
      </c>
      <c r="AV28" s="421"/>
      <c r="AW28" s="421"/>
      <c r="AX28" s="421"/>
      <c r="AY28" s="421"/>
      <c r="AZ28" s="421"/>
      <c r="BA28" s="421"/>
      <c r="BB28" s="421"/>
      <c r="BC28" s="421"/>
      <c r="BD28" s="422"/>
      <c r="BE28" s="510">
        <v>1300</v>
      </c>
      <c r="BF28" s="511"/>
      <c r="BG28" s="511"/>
      <c r="BH28" s="511"/>
      <c r="BI28" s="511"/>
      <c r="BJ28" s="511"/>
      <c r="BK28" s="511"/>
      <c r="BL28" s="511"/>
      <c r="BM28" s="511"/>
      <c r="BN28" s="511"/>
      <c r="BO28" s="512"/>
      <c r="BP28" s="469">
        <f>AJ28*AU28*BE28</f>
        <v>31200</v>
      </c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1"/>
    </row>
    <row r="29" spans="1:91">
      <c r="A29" s="438"/>
      <c r="B29" s="439"/>
      <c r="C29" s="439"/>
      <c r="D29" s="440"/>
      <c r="E29" s="404" t="s">
        <v>119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6"/>
      <c r="AJ29" s="410" t="s">
        <v>9</v>
      </c>
      <c r="AK29" s="411"/>
      <c r="AL29" s="411"/>
      <c r="AM29" s="411"/>
      <c r="AN29" s="411"/>
      <c r="AO29" s="411"/>
      <c r="AP29" s="411"/>
      <c r="AQ29" s="411"/>
      <c r="AR29" s="411"/>
      <c r="AS29" s="411"/>
      <c r="AT29" s="412"/>
      <c r="AU29" s="410" t="s">
        <v>9</v>
      </c>
      <c r="AV29" s="411"/>
      <c r="AW29" s="411"/>
      <c r="AX29" s="411"/>
      <c r="AY29" s="411"/>
      <c r="AZ29" s="411"/>
      <c r="BA29" s="411"/>
      <c r="BB29" s="411"/>
      <c r="BC29" s="411"/>
      <c r="BD29" s="412"/>
      <c r="BE29" s="477" t="s">
        <v>9</v>
      </c>
      <c r="BF29" s="478"/>
      <c r="BG29" s="478"/>
      <c r="BH29" s="478"/>
      <c r="BI29" s="478"/>
      <c r="BJ29" s="478"/>
      <c r="BK29" s="478"/>
      <c r="BL29" s="478"/>
      <c r="BM29" s="478"/>
      <c r="BN29" s="478"/>
      <c r="BO29" s="479"/>
      <c r="BP29" s="444">
        <f>SUM(BP25:CB28)</f>
        <v>59008</v>
      </c>
      <c r="BQ29" s="445"/>
      <c r="BR29" s="445"/>
      <c r="BS29" s="445"/>
      <c r="BT29" s="445"/>
      <c r="BU29" s="445"/>
      <c r="BV29" s="445"/>
      <c r="BW29" s="445"/>
      <c r="BX29" s="445"/>
      <c r="BY29" s="445"/>
      <c r="BZ29" s="445"/>
      <c r="CA29" s="445"/>
      <c r="CB29" s="446"/>
    </row>
    <row r="30" spans="1:91">
      <c r="A30" s="438"/>
      <c r="B30" s="439"/>
      <c r="C30" s="439"/>
      <c r="D30" s="440"/>
      <c r="E30" s="404" t="s">
        <v>120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6"/>
      <c r="AJ30" s="410" t="s">
        <v>9</v>
      </c>
      <c r="AK30" s="411"/>
      <c r="AL30" s="411"/>
      <c r="AM30" s="411"/>
      <c r="AN30" s="411"/>
      <c r="AO30" s="411"/>
      <c r="AP30" s="411"/>
      <c r="AQ30" s="411"/>
      <c r="AR30" s="411"/>
      <c r="AS30" s="411"/>
      <c r="AT30" s="412"/>
      <c r="AU30" s="410" t="s">
        <v>9</v>
      </c>
      <c r="AV30" s="411"/>
      <c r="AW30" s="411"/>
      <c r="AX30" s="411"/>
      <c r="AY30" s="411"/>
      <c r="AZ30" s="411"/>
      <c r="BA30" s="411"/>
      <c r="BB30" s="411"/>
      <c r="BC30" s="411"/>
      <c r="BD30" s="412"/>
      <c r="BE30" s="477" t="s">
        <v>9</v>
      </c>
      <c r="BF30" s="478"/>
      <c r="BG30" s="478"/>
      <c r="BH30" s="478"/>
      <c r="BI30" s="478"/>
      <c r="BJ30" s="478"/>
      <c r="BK30" s="478"/>
      <c r="BL30" s="478"/>
      <c r="BM30" s="478"/>
      <c r="BN30" s="478"/>
      <c r="BO30" s="479"/>
      <c r="BP30" s="463">
        <f>BP29</f>
        <v>59008</v>
      </c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5"/>
      <c r="CM30" s="29">
        <f>BP25+BP26+30000</f>
        <v>56808</v>
      </c>
    </row>
    <row r="31" spans="1:91" s="17" customFormat="1" ht="15.75"/>
    <row r="32" spans="1:91" s="23" customFormat="1" ht="25.5" customHeight="1">
      <c r="A32" s="459" t="s">
        <v>293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</row>
    <row r="34" spans="1:80">
      <c r="A34" s="377" t="s">
        <v>89</v>
      </c>
      <c r="B34" s="378"/>
      <c r="C34" s="378"/>
      <c r="D34" s="379"/>
      <c r="E34" s="377" t="s">
        <v>121</v>
      </c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9"/>
      <c r="AN34" s="377" t="s">
        <v>123</v>
      </c>
      <c r="AO34" s="378"/>
      <c r="AP34" s="378"/>
      <c r="AQ34" s="378"/>
      <c r="AR34" s="378"/>
      <c r="AS34" s="378"/>
      <c r="AT34" s="378"/>
      <c r="AU34" s="378"/>
      <c r="AV34" s="379"/>
      <c r="AW34" s="377" t="s">
        <v>197</v>
      </c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9"/>
      <c r="BJ34" s="377" t="s">
        <v>78</v>
      </c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9"/>
    </row>
    <row r="35" spans="1:80">
      <c r="A35" s="374" t="s">
        <v>96</v>
      </c>
      <c r="B35" s="375"/>
      <c r="C35" s="375"/>
      <c r="D35" s="376"/>
      <c r="E35" s="374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6"/>
      <c r="AN35" s="374" t="s">
        <v>198</v>
      </c>
      <c r="AO35" s="375"/>
      <c r="AP35" s="375"/>
      <c r="AQ35" s="375"/>
      <c r="AR35" s="375"/>
      <c r="AS35" s="375"/>
      <c r="AT35" s="375"/>
      <c r="AU35" s="375"/>
      <c r="AV35" s="376"/>
      <c r="AW35" s="374" t="s">
        <v>199</v>
      </c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6"/>
      <c r="BJ35" s="374" t="s">
        <v>177</v>
      </c>
      <c r="BK35" s="375"/>
      <c r="BL35" s="375"/>
      <c r="BM35" s="375"/>
      <c r="BN35" s="375"/>
      <c r="BO35" s="375"/>
      <c r="BP35" s="375"/>
      <c r="BQ35" s="375"/>
      <c r="BR35" s="375"/>
      <c r="BS35" s="375"/>
      <c r="BT35" s="375"/>
      <c r="BU35" s="375"/>
      <c r="BV35" s="375"/>
      <c r="BW35" s="375"/>
      <c r="BX35" s="375"/>
      <c r="BY35" s="375"/>
      <c r="BZ35" s="375"/>
      <c r="CA35" s="375"/>
      <c r="CB35" s="376"/>
    </row>
    <row r="36" spans="1:80">
      <c r="A36" s="374"/>
      <c r="B36" s="375"/>
      <c r="C36" s="375"/>
      <c r="D36" s="376"/>
      <c r="E36" s="374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6"/>
      <c r="AN36" s="374" t="s">
        <v>200</v>
      </c>
      <c r="AO36" s="375"/>
      <c r="AP36" s="375"/>
      <c r="AQ36" s="375"/>
      <c r="AR36" s="375"/>
      <c r="AS36" s="375"/>
      <c r="AT36" s="375"/>
      <c r="AU36" s="375"/>
      <c r="AV36" s="376"/>
      <c r="AW36" s="374" t="s">
        <v>130</v>
      </c>
      <c r="AX36" s="375"/>
      <c r="AY36" s="375"/>
      <c r="AZ36" s="375"/>
      <c r="BA36" s="375"/>
      <c r="BB36" s="375"/>
      <c r="BC36" s="375"/>
      <c r="BD36" s="375"/>
      <c r="BE36" s="375"/>
      <c r="BF36" s="375"/>
      <c r="BG36" s="375"/>
      <c r="BH36" s="375"/>
      <c r="BI36" s="376"/>
      <c r="BJ36" s="374"/>
      <c r="BK36" s="375"/>
      <c r="BL36" s="375"/>
      <c r="BM36" s="375"/>
      <c r="BN36" s="375"/>
      <c r="BO36" s="375"/>
      <c r="BP36" s="375"/>
      <c r="BQ36" s="375"/>
      <c r="BR36" s="375"/>
      <c r="BS36" s="375"/>
      <c r="BT36" s="375"/>
      <c r="BU36" s="375"/>
      <c r="BV36" s="375"/>
      <c r="BW36" s="375"/>
      <c r="BX36" s="375"/>
      <c r="BY36" s="375"/>
      <c r="BZ36" s="375"/>
      <c r="CA36" s="375"/>
      <c r="CB36" s="376"/>
    </row>
    <row r="37" spans="1:80">
      <c r="A37" s="374"/>
      <c r="B37" s="375"/>
      <c r="C37" s="375"/>
      <c r="D37" s="376"/>
      <c r="E37" s="374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6"/>
      <c r="AN37" s="374"/>
      <c r="AO37" s="375"/>
      <c r="AP37" s="375"/>
      <c r="AQ37" s="375"/>
      <c r="AR37" s="375"/>
      <c r="AS37" s="375"/>
      <c r="AT37" s="375"/>
      <c r="AU37" s="375"/>
      <c r="AV37" s="376"/>
      <c r="AW37" s="374"/>
      <c r="AX37" s="375"/>
      <c r="AY37" s="375"/>
      <c r="AZ37" s="375"/>
      <c r="BA37" s="375"/>
      <c r="BB37" s="375"/>
      <c r="BC37" s="375"/>
      <c r="BD37" s="375"/>
      <c r="BE37" s="375"/>
      <c r="BF37" s="375"/>
      <c r="BG37" s="375"/>
      <c r="BH37" s="375"/>
      <c r="BI37" s="376"/>
      <c r="BJ37" s="374"/>
      <c r="BK37" s="375"/>
      <c r="BL37" s="375"/>
      <c r="BM37" s="375"/>
      <c r="BN37" s="375"/>
      <c r="BO37" s="375"/>
      <c r="BP37" s="375"/>
      <c r="BQ37" s="375"/>
      <c r="BR37" s="375"/>
      <c r="BS37" s="375"/>
      <c r="BT37" s="375"/>
      <c r="BU37" s="375"/>
      <c r="BV37" s="375"/>
      <c r="BW37" s="375"/>
      <c r="BX37" s="375"/>
      <c r="BY37" s="375"/>
      <c r="BZ37" s="375"/>
      <c r="CA37" s="375"/>
      <c r="CB37" s="376"/>
    </row>
    <row r="38" spans="1:80">
      <c r="A38" s="383">
        <v>1</v>
      </c>
      <c r="B38" s="384"/>
      <c r="C38" s="384"/>
      <c r="D38" s="385"/>
      <c r="E38" s="383">
        <v>2</v>
      </c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5"/>
      <c r="AN38" s="383">
        <v>3</v>
      </c>
      <c r="AO38" s="384"/>
      <c r="AP38" s="384"/>
      <c r="AQ38" s="384"/>
      <c r="AR38" s="384"/>
      <c r="AS38" s="384"/>
      <c r="AT38" s="384"/>
      <c r="AU38" s="384"/>
      <c r="AV38" s="385"/>
      <c r="AW38" s="383">
        <v>4</v>
      </c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  <c r="BI38" s="385"/>
      <c r="BJ38" s="383">
        <v>5</v>
      </c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  <c r="BW38" s="384"/>
      <c r="BX38" s="384"/>
      <c r="BY38" s="384"/>
      <c r="BZ38" s="384"/>
      <c r="CA38" s="384"/>
      <c r="CB38" s="385"/>
    </row>
    <row r="39" spans="1:80" s="122" customFormat="1">
      <c r="A39" s="498">
        <v>1</v>
      </c>
      <c r="B39" s="499"/>
      <c r="C39" s="499"/>
      <c r="D39" s="500"/>
      <c r="E39" s="498" t="s">
        <v>285</v>
      </c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499"/>
      <c r="AM39" s="500"/>
      <c r="AN39" s="501"/>
      <c r="AO39" s="502"/>
      <c r="AP39" s="502"/>
      <c r="AQ39" s="502"/>
      <c r="AR39" s="502"/>
      <c r="AS39" s="502"/>
      <c r="AT39" s="502"/>
      <c r="AU39" s="502"/>
      <c r="AV39" s="503"/>
      <c r="AW39" s="504"/>
      <c r="AX39" s="505"/>
      <c r="AY39" s="505"/>
      <c r="AZ39" s="505"/>
      <c r="BA39" s="505"/>
      <c r="BB39" s="505"/>
      <c r="BC39" s="505"/>
      <c r="BD39" s="505"/>
      <c r="BE39" s="505"/>
      <c r="BF39" s="505"/>
      <c r="BG39" s="505"/>
      <c r="BH39" s="505"/>
      <c r="BI39" s="506"/>
      <c r="BJ39" s="507">
        <f>AN39*AW39</f>
        <v>0</v>
      </c>
      <c r="BK39" s="508"/>
      <c r="BL39" s="508"/>
      <c r="BM39" s="508"/>
      <c r="BN39" s="508"/>
      <c r="BO39" s="508"/>
      <c r="BP39" s="508"/>
      <c r="BQ39" s="508"/>
      <c r="BR39" s="508"/>
      <c r="BS39" s="508"/>
      <c r="BT39" s="508"/>
      <c r="BU39" s="508"/>
      <c r="BV39" s="508"/>
      <c r="BW39" s="508"/>
      <c r="BX39" s="508"/>
      <c r="BY39" s="508"/>
      <c r="BZ39" s="508"/>
      <c r="CA39" s="508"/>
      <c r="CB39" s="509"/>
    </row>
    <row r="40" spans="1:80" s="122" customFormat="1">
      <c r="A40" s="498"/>
      <c r="B40" s="499"/>
      <c r="C40" s="499"/>
      <c r="D40" s="500"/>
      <c r="E40" s="495" t="s">
        <v>119</v>
      </c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7"/>
      <c r="AN40" s="495"/>
      <c r="AO40" s="496"/>
      <c r="AP40" s="496"/>
      <c r="AQ40" s="496"/>
      <c r="AR40" s="496"/>
      <c r="AS40" s="496"/>
      <c r="AT40" s="496"/>
      <c r="AU40" s="496"/>
      <c r="AV40" s="497"/>
      <c r="AW40" s="495"/>
      <c r="AX40" s="496"/>
      <c r="AY40" s="496"/>
      <c r="AZ40" s="496"/>
      <c r="BA40" s="496"/>
      <c r="BB40" s="496"/>
      <c r="BC40" s="496"/>
      <c r="BD40" s="496"/>
      <c r="BE40" s="496"/>
      <c r="BF40" s="496"/>
      <c r="BG40" s="496"/>
      <c r="BH40" s="496"/>
      <c r="BI40" s="497"/>
      <c r="BJ40" s="507">
        <f>BJ39</f>
        <v>0</v>
      </c>
      <c r="BK40" s="508"/>
      <c r="BL40" s="508"/>
      <c r="BM40" s="508"/>
      <c r="BN40" s="508"/>
      <c r="BO40" s="508"/>
      <c r="BP40" s="508"/>
      <c r="BQ40" s="508"/>
      <c r="BR40" s="508"/>
      <c r="BS40" s="508"/>
      <c r="BT40" s="508"/>
      <c r="BU40" s="508"/>
      <c r="BV40" s="508"/>
      <c r="BW40" s="508"/>
      <c r="BX40" s="508"/>
      <c r="BY40" s="508"/>
      <c r="BZ40" s="508"/>
      <c r="CA40" s="508"/>
      <c r="CB40" s="509"/>
    </row>
    <row r="41" spans="1:80" s="123" customFormat="1" ht="15.75">
      <c r="A41" s="498"/>
      <c r="B41" s="499"/>
      <c r="C41" s="499"/>
      <c r="D41" s="500"/>
      <c r="E41" s="495" t="s">
        <v>120</v>
      </c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7"/>
      <c r="AN41" s="495"/>
      <c r="AO41" s="496"/>
      <c r="AP41" s="496"/>
      <c r="AQ41" s="496"/>
      <c r="AR41" s="496"/>
      <c r="AS41" s="496"/>
      <c r="AT41" s="496"/>
      <c r="AU41" s="496"/>
      <c r="AV41" s="497"/>
      <c r="AW41" s="495"/>
      <c r="AX41" s="496"/>
      <c r="AY41" s="496"/>
      <c r="AZ41" s="496"/>
      <c r="BA41" s="496"/>
      <c r="BB41" s="496"/>
      <c r="BC41" s="496"/>
      <c r="BD41" s="496"/>
      <c r="BE41" s="496"/>
      <c r="BF41" s="496"/>
      <c r="BG41" s="496"/>
      <c r="BH41" s="496"/>
      <c r="BI41" s="497"/>
      <c r="BJ41" s="513">
        <f>BJ40</f>
        <v>0</v>
      </c>
      <c r="BK41" s="514"/>
      <c r="BL41" s="514"/>
      <c r="BM41" s="514"/>
      <c r="BN41" s="514"/>
      <c r="BO41" s="514"/>
      <c r="BP41" s="514"/>
      <c r="BQ41" s="514"/>
      <c r="BR41" s="514"/>
      <c r="BS41" s="514"/>
      <c r="BT41" s="514"/>
      <c r="BU41" s="514"/>
      <c r="BV41" s="514"/>
      <c r="BW41" s="514"/>
      <c r="BX41" s="514"/>
      <c r="BY41" s="514"/>
      <c r="BZ41" s="514"/>
      <c r="CA41" s="514"/>
      <c r="CB41" s="515"/>
    </row>
    <row r="42" spans="1:80" s="23" customFormat="1" ht="15.7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</row>
    <row r="43" spans="1:80" s="23" customFormat="1" ht="25.5" customHeight="1">
      <c r="A43" s="380" t="s">
        <v>296</v>
      </c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</row>
    <row r="44" spans="1:80" ht="15.75">
      <c r="A44" s="23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475" t="s">
        <v>81</v>
      </c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75"/>
      <c r="AF44" s="475"/>
      <c r="AG44" s="475"/>
      <c r="AH44" s="475"/>
      <c r="AI44" s="475"/>
      <c r="AJ44" s="475"/>
      <c r="AK44" s="475"/>
      <c r="AL44" s="475"/>
      <c r="AM44" s="475"/>
      <c r="AN44" s="475"/>
      <c r="AO44" s="475"/>
      <c r="AP44" s="475"/>
      <c r="AQ44" s="475"/>
      <c r="AR44" s="475"/>
      <c r="AS44" s="475"/>
      <c r="AT44" s="475"/>
      <c r="AU44" s="475"/>
      <c r="AV44" s="475"/>
      <c r="AW44" s="475"/>
      <c r="AX44" s="475"/>
      <c r="AY44" s="475"/>
      <c r="AZ44" s="475"/>
      <c r="BA44" s="475"/>
      <c r="BB44" s="475"/>
      <c r="BC44" s="475"/>
      <c r="BD44" s="475"/>
      <c r="BE44" s="475"/>
      <c r="BF44" s="475"/>
      <c r="BG44" s="475"/>
      <c r="BH44" s="475"/>
      <c r="BI44" s="475"/>
      <c r="BJ44" s="475"/>
      <c r="BK44" s="475"/>
      <c r="BL44" s="475"/>
      <c r="BM44" s="475"/>
      <c r="BN44" s="475"/>
      <c r="BO44" s="475"/>
      <c r="BP44" s="475"/>
      <c r="BQ44" s="475"/>
      <c r="BR44" s="475"/>
      <c r="BS44" s="475"/>
      <c r="BT44" s="475"/>
      <c r="BU44" s="475"/>
      <c r="BV44" s="475"/>
      <c r="BW44" s="475"/>
      <c r="BX44" s="475"/>
      <c r="BY44" s="475"/>
      <c r="BZ44" s="475"/>
      <c r="CA44" s="475"/>
      <c r="CB44" s="475"/>
    </row>
    <row r="46" spans="1:80">
      <c r="A46" s="377" t="s">
        <v>89</v>
      </c>
      <c r="B46" s="378"/>
      <c r="C46" s="378"/>
      <c r="D46" s="379"/>
      <c r="E46" s="377" t="s">
        <v>0</v>
      </c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9"/>
      <c r="AJ46" s="377" t="s">
        <v>132</v>
      </c>
      <c r="AK46" s="378"/>
      <c r="AL46" s="378"/>
      <c r="AM46" s="378"/>
      <c r="AN46" s="378"/>
      <c r="AO46" s="378"/>
      <c r="AP46" s="378"/>
      <c r="AQ46" s="378"/>
      <c r="AR46" s="378"/>
      <c r="AS46" s="378"/>
      <c r="AT46" s="379"/>
      <c r="AU46" s="377" t="s">
        <v>201</v>
      </c>
      <c r="AV46" s="378"/>
      <c r="AW46" s="378"/>
      <c r="AX46" s="378"/>
      <c r="AY46" s="378"/>
      <c r="AZ46" s="378"/>
      <c r="BA46" s="378"/>
      <c r="BB46" s="378"/>
      <c r="BC46" s="378"/>
      <c r="BD46" s="379"/>
      <c r="BE46" s="377" t="s">
        <v>202</v>
      </c>
      <c r="BF46" s="378"/>
      <c r="BG46" s="378"/>
      <c r="BH46" s="378"/>
      <c r="BI46" s="378"/>
      <c r="BJ46" s="378"/>
      <c r="BK46" s="378"/>
      <c r="BL46" s="378"/>
      <c r="BM46" s="378"/>
      <c r="BN46" s="378"/>
      <c r="BO46" s="379"/>
      <c r="BP46" s="377" t="s">
        <v>78</v>
      </c>
      <c r="BQ46" s="378"/>
      <c r="BR46" s="378"/>
      <c r="BS46" s="378"/>
      <c r="BT46" s="378"/>
      <c r="BU46" s="378"/>
      <c r="BV46" s="378"/>
      <c r="BW46" s="378"/>
      <c r="BX46" s="378"/>
      <c r="BY46" s="378"/>
      <c r="BZ46" s="378"/>
      <c r="CA46" s="378"/>
      <c r="CB46" s="379"/>
    </row>
    <row r="47" spans="1:80">
      <c r="A47" s="374" t="s">
        <v>96</v>
      </c>
      <c r="B47" s="375"/>
      <c r="C47" s="375"/>
      <c r="D47" s="376"/>
      <c r="E47" s="374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6"/>
      <c r="AJ47" s="374" t="s">
        <v>203</v>
      </c>
      <c r="AK47" s="375"/>
      <c r="AL47" s="375"/>
      <c r="AM47" s="375"/>
      <c r="AN47" s="375"/>
      <c r="AO47" s="375"/>
      <c r="AP47" s="375"/>
      <c r="AQ47" s="375"/>
      <c r="AR47" s="375"/>
      <c r="AS47" s="375"/>
      <c r="AT47" s="376"/>
      <c r="AU47" s="374" t="s">
        <v>204</v>
      </c>
      <c r="AV47" s="375"/>
      <c r="AW47" s="375"/>
      <c r="AX47" s="375"/>
      <c r="AY47" s="375"/>
      <c r="AZ47" s="375"/>
      <c r="BA47" s="375"/>
      <c r="BB47" s="375"/>
      <c r="BC47" s="375"/>
      <c r="BD47" s="376"/>
      <c r="BE47" s="374" t="s">
        <v>108</v>
      </c>
      <c r="BF47" s="375"/>
      <c r="BG47" s="375"/>
      <c r="BH47" s="375"/>
      <c r="BI47" s="375"/>
      <c r="BJ47" s="375"/>
      <c r="BK47" s="375"/>
      <c r="BL47" s="375"/>
      <c r="BM47" s="375"/>
      <c r="BN47" s="375"/>
      <c r="BO47" s="376"/>
      <c r="BP47" s="374" t="s">
        <v>205</v>
      </c>
      <c r="BQ47" s="375"/>
      <c r="BR47" s="375"/>
      <c r="BS47" s="375"/>
      <c r="BT47" s="375"/>
      <c r="BU47" s="375"/>
      <c r="BV47" s="375"/>
      <c r="BW47" s="375"/>
      <c r="BX47" s="375"/>
      <c r="BY47" s="375"/>
      <c r="BZ47" s="375"/>
      <c r="CA47" s="375"/>
      <c r="CB47" s="376"/>
    </row>
    <row r="48" spans="1:80">
      <c r="A48" s="374"/>
      <c r="B48" s="375"/>
      <c r="C48" s="375"/>
      <c r="D48" s="376"/>
      <c r="E48" s="374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  <c r="AC48" s="375"/>
      <c r="AD48" s="375"/>
      <c r="AE48" s="375"/>
      <c r="AF48" s="375"/>
      <c r="AG48" s="375"/>
      <c r="AH48" s="375"/>
      <c r="AI48" s="376"/>
      <c r="AJ48" s="374" t="s">
        <v>206</v>
      </c>
      <c r="AK48" s="375"/>
      <c r="AL48" s="375"/>
      <c r="AM48" s="375"/>
      <c r="AN48" s="375"/>
      <c r="AO48" s="375"/>
      <c r="AP48" s="375"/>
      <c r="AQ48" s="375"/>
      <c r="AR48" s="375"/>
      <c r="AS48" s="375"/>
      <c r="AT48" s="376"/>
      <c r="AU48" s="374" t="s">
        <v>207</v>
      </c>
      <c r="AV48" s="375"/>
      <c r="AW48" s="375"/>
      <c r="AX48" s="375"/>
      <c r="AY48" s="375"/>
      <c r="AZ48" s="375"/>
      <c r="BA48" s="375"/>
      <c r="BB48" s="375"/>
      <c r="BC48" s="375"/>
      <c r="BD48" s="376"/>
      <c r="BE48" s="374"/>
      <c r="BF48" s="375"/>
      <c r="BG48" s="375"/>
      <c r="BH48" s="375"/>
      <c r="BI48" s="375"/>
      <c r="BJ48" s="375"/>
      <c r="BK48" s="375"/>
      <c r="BL48" s="375"/>
      <c r="BM48" s="375"/>
      <c r="BN48" s="375"/>
      <c r="BO48" s="376"/>
      <c r="BP48" s="374"/>
      <c r="BQ48" s="375"/>
      <c r="BR48" s="375"/>
      <c r="BS48" s="375"/>
      <c r="BT48" s="375"/>
      <c r="BU48" s="375"/>
      <c r="BV48" s="375"/>
      <c r="BW48" s="375"/>
      <c r="BX48" s="375"/>
      <c r="BY48" s="375"/>
      <c r="BZ48" s="375"/>
      <c r="CA48" s="375"/>
      <c r="CB48" s="376"/>
    </row>
    <row r="49" spans="1:103">
      <c r="A49" s="420"/>
      <c r="B49" s="421"/>
      <c r="C49" s="421"/>
      <c r="D49" s="422"/>
      <c r="E49" s="420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21"/>
      <c r="AF49" s="421"/>
      <c r="AG49" s="421"/>
      <c r="AH49" s="421"/>
      <c r="AI49" s="422"/>
      <c r="AJ49" s="420"/>
      <c r="AK49" s="421"/>
      <c r="AL49" s="421"/>
      <c r="AM49" s="421"/>
      <c r="AN49" s="421"/>
      <c r="AO49" s="421"/>
      <c r="AP49" s="421"/>
      <c r="AQ49" s="421"/>
      <c r="AR49" s="421"/>
      <c r="AS49" s="421"/>
      <c r="AT49" s="422"/>
      <c r="AU49" s="420"/>
      <c r="AV49" s="421"/>
      <c r="AW49" s="421"/>
      <c r="AX49" s="421"/>
      <c r="AY49" s="421"/>
      <c r="AZ49" s="421"/>
      <c r="BA49" s="421"/>
      <c r="BB49" s="421"/>
      <c r="BC49" s="421"/>
      <c r="BD49" s="422"/>
      <c r="BE49" s="420"/>
      <c r="BF49" s="421"/>
      <c r="BG49" s="421"/>
      <c r="BH49" s="421"/>
      <c r="BI49" s="421"/>
      <c r="BJ49" s="421"/>
      <c r="BK49" s="421"/>
      <c r="BL49" s="421"/>
      <c r="BM49" s="421"/>
      <c r="BN49" s="421"/>
      <c r="BO49" s="422"/>
      <c r="BP49" s="420"/>
      <c r="BQ49" s="421"/>
      <c r="BR49" s="421"/>
      <c r="BS49" s="421"/>
      <c r="BT49" s="421"/>
      <c r="BU49" s="421"/>
      <c r="BV49" s="421"/>
      <c r="BW49" s="421"/>
      <c r="BX49" s="421"/>
      <c r="BY49" s="421"/>
      <c r="BZ49" s="421"/>
      <c r="CA49" s="421"/>
      <c r="CB49" s="422"/>
    </row>
    <row r="50" spans="1:103" ht="24.75" customHeight="1">
      <c r="A50" s="420">
        <v>1</v>
      </c>
      <c r="B50" s="421"/>
      <c r="C50" s="421"/>
      <c r="D50" s="422"/>
      <c r="E50" s="420">
        <v>2</v>
      </c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1"/>
      <c r="AF50" s="421"/>
      <c r="AG50" s="421"/>
      <c r="AH50" s="421"/>
      <c r="AI50" s="422"/>
      <c r="AJ50" s="420">
        <v>4</v>
      </c>
      <c r="AK50" s="421"/>
      <c r="AL50" s="421"/>
      <c r="AM50" s="421"/>
      <c r="AN50" s="421"/>
      <c r="AO50" s="421"/>
      <c r="AP50" s="421"/>
      <c r="AQ50" s="421"/>
      <c r="AR50" s="421"/>
      <c r="AS50" s="421"/>
      <c r="AT50" s="422"/>
      <c r="AU50" s="420">
        <v>5</v>
      </c>
      <c r="AV50" s="421"/>
      <c r="AW50" s="421"/>
      <c r="AX50" s="421"/>
      <c r="AY50" s="421"/>
      <c r="AZ50" s="421"/>
      <c r="BA50" s="421"/>
      <c r="BB50" s="421"/>
      <c r="BC50" s="421"/>
      <c r="BD50" s="422"/>
      <c r="BE50" s="420">
        <v>6</v>
      </c>
      <c r="BF50" s="421"/>
      <c r="BG50" s="421"/>
      <c r="BH50" s="421"/>
      <c r="BI50" s="421"/>
      <c r="BJ50" s="421"/>
      <c r="BK50" s="421"/>
      <c r="BL50" s="421"/>
      <c r="BM50" s="421"/>
      <c r="BN50" s="421"/>
      <c r="BO50" s="422"/>
      <c r="BP50" s="420">
        <v>6</v>
      </c>
      <c r="BQ50" s="421"/>
      <c r="BR50" s="421"/>
      <c r="BS50" s="421"/>
      <c r="BT50" s="421"/>
      <c r="BU50" s="421"/>
      <c r="BV50" s="421"/>
      <c r="BW50" s="421"/>
      <c r="BX50" s="421"/>
      <c r="BY50" s="421"/>
      <c r="BZ50" s="421"/>
      <c r="CA50" s="421"/>
      <c r="CB50" s="422"/>
      <c r="CM50" s="26">
        <f>312042.98/AU50/(1+BE50/100)</f>
        <v>58876.033962264148</v>
      </c>
    </row>
    <row r="51" spans="1:103" ht="18" customHeight="1">
      <c r="A51" s="410">
        <v>1</v>
      </c>
      <c r="B51" s="411"/>
      <c r="C51" s="411"/>
      <c r="D51" s="412"/>
      <c r="E51" s="466" t="s">
        <v>412</v>
      </c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467"/>
      <c r="AF51" s="467"/>
      <c r="AG51" s="467"/>
      <c r="AH51" s="467"/>
      <c r="AI51" s="468"/>
      <c r="AJ51" s="483"/>
      <c r="AK51" s="484"/>
      <c r="AL51" s="484"/>
      <c r="AM51" s="484"/>
      <c r="AN51" s="484"/>
      <c r="AO51" s="484"/>
      <c r="AP51" s="484"/>
      <c r="AQ51" s="484"/>
      <c r="AR51" s="484"/>
      <c r="AS51" s="484"/>
      <c r="AT51" s="485"/>
      <c r="AU51" s="486">
        <v>38.47</v>
      </c>
      <c r="AV51" s="487"/>
      <c r="AW51" s="487"/>
      <c r="AX51" s="487"/>
      <c r="AY51" s="487"/>
      <c r="AZ51" s="487"/>
      <c r="BA51" s="487"/>
      <c r="BB51" s="487"/>
      <c r="BC51" s="487"/>
      <c r="BD51" s="488"/>
      <c r="BE51" s="489"/>
      <c r="BF51" s="490"/>
      <c r="BG51" s="490"/>
      <c r="BH51" s="490"/>
      <c r="BI51" s="490"/>
      <c r="BJ51" s="490"/>
      <c r="BK51" s="490"/>
      <c r="BL51" s="490"/>
      <c r="BM51" s="490"/>
      <c r="BN51" s="490"/>
      <c r="BO51" s="491"/>
      <c r="BP51" s="492">
        <f t="shared" ref="BP51:BP56" si="0">AJ51*AU51*(1+BE51/100)</f>
        <v>0</v>
      </c>
      <c r="BQ51" s="493"/>
      <c r="BR51" s="493"/>
      <c r="BS51" s="493"/>
      <c r="BT51" s="493"/>
      <c r="BU51" s="493"/>
      <c r="BV51" s="493"/>
      <c r="BW51" s="493"/>
      <c r="BX51" s="493"/>
      <c r="BY51" s="493"/>
      <c r="BZ51" s="493"/>
      <c r="CA51" s="493"/>
      <c r="CB51" s="494"/>
    </row>
    <row r="52" spans="1:103" ht="17.25" customHeight="1">
      <c r="A52" s="410">
        <v>2</v>
      </c>
      <c r="B52" s="411"/>
      <c r="C52" s="411"/>
      <c r="D52" s="412"/>
      <c r="E52" s="466" t="s">
        <v>413</v>
      </c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8"/>
      <c r="AJ52" s="483"/>
      <c r="AK52" s="484"/>
      <c r="AL52" s="484"/>
      <c r="AM52" s="484"/>
      <c r="AN52" s="484"/>
      <c r="AO52" s="484"/>
      <c r="AP52" s="484"/>
      <c r="AQ52" s="484"/>
      <c r="AR52" s="484"/>
      <c r="AS52" s="484"/>
      <c r="AT52" s="485"/>
      <c r="AU52" s="486">
        <v>38.47</v>
      </c>
      <c r="AV52" s="487"/>
      <c r="AW52" s="487"/>
      <c r="AX52" s="487"/>
      <c r="AY52" s="487"/>
      <c r="AZ52" s="487"/>
      <c r="BA52" s="487"/>
      <c r="BB52" s="487"/>
      <c r="BC52" s="487"/>
      <c r="BD52" s="488"/>
      <c r="BE52" s="489">
        <v>4</v>
      </c>
      <c r="BF52" s="490"/>
      <c r="BG52" s="490"/>
      <c r="BH52" s="490"/>
      <c r="BI52" s="490"/>
      <c r="BJ52" s="490"/>
      <c r="BK52" s="490"/>
      <c r="BL52" s="490"/>
      <c r="BM52" s="490"/>
      <c r="BN52" s="490"/>
      <c r="BO52" s="491"/>
      <c r="BP52" s="492">
        <f t="shared" si="0"/>
        <v>0</v>
      </c>
      <c r="BQ52" s="493"/>
      <c r="BR52" s="493"/>
      <c r="BS52" s="493"/>
      <c r="BT52" s="493"/>
      <c r="BU52" s="493"/>
      <c r="BV52" s="493"/>
      <c r="BW52" s="493"/>
      <c r="BX52" s="493"/>
      <c r="BY52" s="493"/>
      <c r="BZ52" s="493"/>
      <c r="CA52" s="493"/>
      <c r="CB52" s="494"/>
      <c r="CY52" s="29"/>
    </row>
    <row r="53" spans="1:103" ht="18.75" customHeight="1">
      <c r="A53" s="398">
        <v>3</v>
      </c>
      <c r="B53" s="399"/>
      <c r="C53" s="399"/>
      <c r="D53" s="400"/>
      <c r="E53" s="466" t="s">
        <v>301</v>
      </c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468"/>
      <c r="AJ53" s="483">
        <v>295</v>
      </c>
      <c r="AK53" s="484"/>
      <c r="AL53" s="484"/>
      <c r="AM53" s="484"/>
      <c r="AN53" s="484"/>
      <c r="AO53" s="484"/>
      <c r="AP53" s="484"/>
      <c r="AQ53" s="484"/>
      <c r="AR53" s="484"/>
      <c r="AS53" s="484"/>
      <c r="AT53" s="485"/>
      <c r="AU53" s="486">
        <v>32.799999999999997</v>
      </c>
      <c r="AV53" s="487"/>
      <c r="AW53" s="487"/>
      <c r="AX53" s="487"/>
      <c r="AY53" s="487"/>
      <c r="AZ53" s="487"/>
      <c r="BA53" s="487"/>
      <c r="BB53" s="487"/>
      <c r="BC53" s="487"/>
      <c r="BD53" s="488"/>
      <c r="BE53" s="489"/>
      <c r="BF53" s="490"/>
      <c r="BG53" s="490"/>
      <c r="BH53" s="490"/>
      <c r="BI53" s="490"/>
      <c r="BJ53" s="490"/>
      <c r="BK53" s="490"/>
      <c r="BL53" s="490"/>
      <c r="BM53" s="490"/>
      <c r="BN53" s="490"/>
      <c r="BO53" s="491"/>
      <c r="BP53" s="492">
        <f t="shared" si="0"/>
        <v>9676</v>
      </c>
      <c r="BQ53" s="493"/>
      <c r="BR53" s="493"/>
      <c r="BS53" s="493"/>
      <c r="BT53" s="493"/>
      <c r="BU53" s="493"/>
      <c r="BV53" s="493"/>
      <c r="BW53" s="493"/>
      <c r="BX53" s="493"/>
      <c r="BY53" s="493"/>
      <c r="BZ53" s="493"/>
      <c r="CA53" s="493"/>
      <c r="CB53" s="494"/>
    </row>
    <row r="54" spans="1:103" ht="14.25" customHeight="1">
      <c r="A54" s="398">
        <v>4</v>
      </c>
      <c r="B54" s="399"/>
      <c r="C54" s="399"/>
      <c r="D54" s="400"/>
      <c r="E54" s="466" t="s">
        <v>302</v>
      </c>
      <c r="F54" s="467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7"/>
      <c r="AB54" s="467"/>
      <c r="AC54" s="467"/>
      <c r="AD54" s="467"/>
      <c r="AE54" s="467"/>
      <c r="AF54" s="467"/>
      <c r="AG54" s="467"/>
      <c r="AH54" s="467"/>
      <c r="AI54" s="468"/>
      <c r="AJ54" s="483">
        <v>359</v>
      </c>
      <c r="AK54" s="484"/>
      <c r="AL54" s="484"/>
      <c r="AM54" s="484"/>
      <c r="AN54" s="484"/>
      <c r="AO54" s="484"/>
      <c r="AP54" s="484"/>
      <c r="AQ54" s="484"/>
      <c r="AR54" s="484"/>
      <c r="AS54" s="484"/>
      <c r="AT54" s="485"/>
      <c r="AU54" s="486">
        <v>32.799999999999997</v>
      </c>
      <c r="AV54" s="487"/>
      <c r="AW54" s="487"/>
      <c r="AX54" s="487"/>
      <c r="AY54" s="487"/>
      <c r="AZ54" s="487"/>
      <c r="BA54" s="487"/>
      <c r="BB54" s="487"/>
      <c r="BC54" s="487"/>
      <c r="BD54" s="488"/>
      <c r="BE54" s="489">
        <v>4</v>
      </c>
      <c r="BF54" s="490"/>
      <c r="BG54" s="490"/>
      <c r="BH54" s="490"/>
      <c r="BI54" s="490"/>
      <c r="BJ54" s="490"/>
      <c r="BK54" s="490"/>
      <c r="BL54" s="490"/>
      <c r="BM54" s="490"/>
      <c r="BN54" s="490"/>
      <c r="BO54" s="491"/>
      <c r="BP54" s="492">
        <f t="shared" si="0"/>
        <v>12246.207999999999</v>
      </c>
      <c r="BQ54" s="493"/>
      <c r="BR54" s="493"/>
      <c r="BS54" s="493"/>
      <c r="BT54" s="493"/>
      <c r="BU54" s="493"/>
      <c r="BV54" s="493"/>
      <c r="BW54" s="493"/>
      <c r="BX54" s="493"/>
      <c r="BY54" s="493"/>
      <c r="BZ54" s="493"/>
      <c r="CA54" s="493"/>
      <c r="CB54" s="494"/>
    </row>
    <row r="55" spans="1:103" ht="15" customHeight="1">
      <c r="A55" s="398">
        <v>5</v>
      </c>
      <c r="B55" s="399"/>
      <c r="C55" s="399"/>
      <c r="D55" s="400"/>
      <c r="E55" s="466" t="s">
        <v>414</v>
      </c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8"/>
      <c r="AJ55" s="483">
        <v>5.16</v>
      </c>
      <c r="AK55" s="484"/>
      <c r="AL55" s="484"/>
      <c r="AM55" s="484"/>
      <c r="AN55" s="484"/>
      <c r="AO55" s="484"/>
      <c r="AP55" s="484"/>
      <c r="AQ55" s="484"/>
      <c r="AR55" s="484"/>
      <c r="AS55" s="484"/>
      <c r="AT55" s="485"/>
      <c r="AU55" s="486">
        <v>5874.87</v>
      </c>
      <c r="AV55" s="487"/>
      <c r="AW55" s="487"/>
      <c r="AX55" s="487"/>
      <c r="AY55" s="487"/>
      <c r="AZ55" s="487"/>
      <c r="BA55" s="487"/>
      <c r="BB55" s="487"/>
      <c r="BC55" s="487"/>
      <c r="BD55" s="488"/>
      <c r="BE55" s="489"/>
      <c r="BF55" s="490"/>
      <c r="BG55" s="490"/>
      <c r="BH55" s="490"/>
      <c r="BI55" s="490"/>
      <c r="BJ55" s="490"/>
      <c r="BK55" s="490"/>
      <c r="BL55" s="490"/>
      <c r="BM55" s="490"/>
      <c r="BN55" s="490"/>
      <c r="BO55" s="491"/>
      <c r="BP55" s="492">
        <f t="shared" si="0"/>
        <v>30314.3292</v>
      </c>
      <c r="BQ55" s="493"/>
      <c r="BR55" s="493"/>
      <c r="BS55" s="493"/>
      <c r="BT55" s="493"/>
      <c r="BU55" s="493"/>
      <c r="BV55" s="493"/>
      <c r="BW55" s="493"/>
      <c r="BX55" s="493"/>
      <c r="BY55" s="493"/>
      <c r="BZ55" s="493"/>
      <c r="CA55" s="493"/>
      <c r="CB55" s="494"/>
    </row>
    <row r="56" spans="1:103" ht="15" customHeight="1">
      <c r="A56" s="398">
        <v>6</v>
      </c>
      <c r="B56" s="399"/>
      <c r="C56" s="399"/>
      <c r="D56" s="400"/>
      <c r="E56" s="466" t="s">
        <v>415</v>
      </c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7"/>
      <c r="AH56" s="467"/>
      <c r="AI56" s="468"/>
      <c r="AJ56" s="483">
        <v>4.6289870000000004</v>
      </c>
      <c r="AK56" s="484"/>
      <c r="AL56" s="484"/>
      <c r="AM56" s="484"/>
      <c r="AN56" s="484"/>
      <c r="AO56" s="484"/>
      <c r="AP56" s="484"/>
      <c r="AQ56" s="484"/>
      <c r="AR56" s="484"/>
      <c r="AS56" s="484"/>
      <c r="AT56" s="485"/>
      <c r="AU56" s="486">
        <v>5997.74</v>
      </c>
      <c r="AV56" s="487"/>
      <c r="AW56" s="487"/>
      <c r="AX56" s="487"/>
      <c r="AY56" s="487"/>
      <c r="AZ56" s="487"/>
      <c r="BA56" s="487"/>
      <c r="BB56" s="487"/>
      <c r="BC56" s="487"/>
      <c r="BD56" s="488"/>
      <c r="BE56" s="489"/>
      <c r="BF56" s="490"/>
      <c r="BG56" s="490"/>
      <c r="BH56" s="490"/>
      <c r="BI56" s="490"/>
      <c r="BJ56" s="490"/>
      <c r="BK56" s="490"/>
      <c r="BL56" s="490"/>
      <c r="BM56" s="490"/>
      <c r="BN56" s="490"/>
      <c r="BO56" s="491"/>
      <c r="BP56" s="492">
        <f t="shared" si="0"/>
        <v>27763.460489380002</v>
      </c>
      <c r="BQ56" s="493"/>
      <c r="BR56" s="493"/>
      <c r="BS56" s="493"/>
      <c r="BT56" s="493"/>
      <c r="BU56" s="493"/>
      <c r="BV56" s="493"/>
      <c r="BW56" s="493"/>
      <c r="BX56" s="493"/>
      <c r="BY56" s="493"/>
      <c r="BZ56" s="493"/>
      <c r="CA56" s="493"/>
      <c r="CB56" s="494"/>
    </row>
    <row r="57" spans="1:103">
      <c r="A57" s="438"/>
      <c r="B57" s="439"/>
      <c r="C57" s="439"/>
      <c r="D57" s="440"/>
      <c r="E57" s="404" t="s">
        <v>119</v>
      </c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6"/>
      <c r="AJ57" s="410" t="s">
        <v>9</v>
      </c>
      <c r="AK57" s="411"/>
      <c r="AL57" s="411"/>
      <c r="AM57" s="411"/>
      <c r="AN57" s="411"/>
      <c r="AO57" s="411"/>
      <c r="AP57" s="411"/>
      <c r="AQ57" s="411"/>
      <c r="AR57" s="411"/>
      <c r="AS57" s="411"/>
      <c r="AT57" s="412"/>
      <c r="AU57" s="410" t="s">
        <v>9</v>
      </c>
      <c r="AV57" s="411"/>
      <c r="AW57" s="411"/>
      <c r="AX57" s="411"/>
      <c r="AY57" s="411"/>
      <c r="AZ57" s="411"/>
      <c r="BA57" s="411"/>
      <c r="BB57" s="411"/>
      <c r="BC57" s="411"/>
      <c r="BD57" s="412"/>
      <c r="BE57" s="410" t="s">
        <v>9</v>
      </c>
      <c r="BF57" s="411"/>
      <c r="BG57" s="411"/>
      <c r="BH57" s="411"/>
      <c r="BI57" s="411"/>
      <c r="BJ57" s="411"/>
      <c r="BK57" s="411"/>
      <c r="BL57" s="411"/>
      <c r="BM57" s="411"/>
      <c r="BN57" s="411"/>
      <c r="BO57" s="412"/>
      <c r="BP57" s="429">
        <f>SUM(BP51:CB56)</f>
        <v>79999.997689380005</v>
      </c>
      <c r="BQ57" s="430"/>
      <c r="BR57" s="430"/>
      <c r="BS57" s="430"/>
      <c r="BT57" s="430"/>
      <c r="BU57" s="430"/>
      <c r="BV57" s="430"/>
      <c r="BW57" s="430"/>
      <c r="BX57" s="430"/>
      <c r="BY57" s="430"/>
      <c r="BZ57" s="430"/>
      <c r="CA57" s="430"/>
      <c r="CB57" s="431"/>
      <c r="CM57" s="29"/>
    </row>
    <row r="58" spans="1:103">
      <c r="A58" s="438"/>
      <c r="B58" s="439"/>
      <c r="C58" s="439"/>
      <c r="D58" s="440"/>
      <c r="E58" s="404" t="s">
        <v>120</v>
      </c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6"/>
      <c r="AJ58" s="410" t="s">
        <v>9</v>
      </c>
      <c r="AK58" s="411"/>
      <c r="AL58" s="411"/>
      <c r="AM58" s="411"/>
      <c r="AN58" s="411"/>
      <c r="AO58" s="411"/>
      <c r="AP58" s="411"/>
      <c r="AQ58" s="411"/>
      <c r="AR58" s="411"/>
      <c r="AS58" s="411"/>
      <c r="AT58" s="412"/>
      <c r="AU58" s="410" t="s">
        <v>9</v>
      </c>
      <c r="AV58" s="411"/>
      <c r="AW58" s="411"/>
      <c r="AX58" s="411"/>
      <c r="AY58" s="411"/>
      <c r="AZ58" s="411"/>
      <c r="BA58" s="411"/>
      <c r="BB58" s="411"/>
      <c r="BC58" s="411"/>
      <c r="BD58" s="412"/>
      <c r="BE58" s="410" t="s">
        <v>9</v>
      </c>
      <c r="BF58" s="411"/>
      <c r="BG58" s="411"/>
      <c r="BH58" s="411"/>
      <c r="BI58" s="411"/>
      <c r="BJ58" s="411"/>
      <c r="BK58" s="411"/>
      <c r="BL58" s="411"/>
      <c r="BM58" s="411"/>
      <c r="BN58" s="411"/>
      <c r="BO58" s="412"/>
      <c r="BP58" s="516">
        <f>BP57</f>
        <v>79999.997689380005</v>
      </c>
      <c r="BQ58" s="517"/>
      <c r="BR58" s="517"/>
      <c r="BS58" s="517"/>
      <c r="BT58" s="517"/>
      <c r="BU58" s="517"/>
      <c r="BV58" s="517"/>
      <c r="BW58" s="517"/>
      <c r="BX58" s="517"/>
      <c r="BY58" s="517"/>
      <c r="BZ58" s="517"/>
      <c r="CA58" s="517"/>
      <c r="CB58" s="518"/>
      <c r="CM58" s="29">
        <f>BP58-BP57</f>
        <v>0</v>
      </c>
    </row>
    <row r="59" spans="1:103" ht="15.7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M59" s="29"/>
    </row>
    <row r="60" spans="1:103" ht="15.75">
      <c r="A60" s="380" t="s">
        <v>297</v>
      </c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0"/>
      <c r="BT60" s="380"/>
      <c r="BU60" s="380"/>
      <c r="BV60" s="380"/>
      <c r="BW60" s="380"/>
      <c r="BX60" s="380"/>
      <c r="BY60" s="380"/>
      <c r="BZ60" s="380"/>
      <c r="CA60" s="380"/>
      <c r="CB60" s="380"/>
      <c r="CM60" s="29"/>
    </row>
    <row r="61" spans="1:103" ht="15.75">
      <c r="A61" s="23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475" t="s">
        <v>298</v>
      </c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475"/>
      <c r="AN61" s="475"/>
      <c r="AO61" s="475"/>
      <c r="AP61" s="475"/>
      <c r="AQ61" s="475"/>
      <c r="AR61" s="475"/>
      <c r="AS61" s="475"/>
      <c r="AT61" s="475"/>
      <c r="AU61" s="475"/>
      <c r="AV61" s="475"/>
      <c r="AW61" s="475"/>
      <c r="AX61" s="475"/>
      <c r="AY61" s="475"/>
      <c r="AZ61" s="475"/>
      <c r="BA61" s="475"/>
      <c r="BB61" s="475"/>
      <c r="BC61" s="475"/>
      <c r="BD61" s="475"/>
      <c r="BE61" s="475"/>
      <c r="BF61" s="475"/>
      <c r="BG61" s="475"/>
      <c r="BH61" s="475"/>
      <c r="BI61" s="475"/>
      <c r="BJ61" s="475"/>
      <c r="BK61" s="475"/>
      <c r="BL61" s="475"/>
      <c r="BM61" s="475"/>
      <c r="BN61" s="475"/>
      <c r="BO61" s="475"/>
      <c r="BP61" s="475"/>
      <c r="BQ61" s="475"/>
      <c r="BR61" s="475"/>
      <c r="BS61" s="475"/>
      <c r="BT61" s="475"/>
      <c r="BU61" s="475"/>
      <c r="BV61" s="475"/>
      <c r="BW61" s="475"/>
      <c r="BX61" s="475"/>
      <c r="BY61" s="475"/>
      <c r="BZ61" s="475"/>
      <c r="CA61" s="475"/>
      <c r="CB61" s="475"/>
      <c r="CM61" s="29"/>
    </row>
    <row r="62" spans="1:103">
      <c r="CM62" s="29"/>
    </row>
    <row r="63" spans="1:103">
      <c r="A63" s="377" t="s">
        <v>89</v>
      </c>
      <c r="B63" s="378"/>
      <c r="C63" s="378"/>
      <c r="D63" s="379"/>
      <c r="E63" s="377" t="s">
        <v>0</v>
      </c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9"/>
      <c r="AJ63" s="377" t="s">
        <v>132</v>
      </c>
      <c r="AK63" s="378"/>
      <c r="AL63" s="378"/>
      <c r="AM63" s="378"/>
      <c r="AN63" s="378"/>
      <c r="AO63" s="378"/>
      <c r="AP63" s="378"/>
      <c r="AQ63" s="378"/>
      <c r="AR63" s="378"/>
      <c r="AS63" s="378"/>
      <c r="AT63" s="379"/>
      <c r="AU63" s="377" t="s">
        <v>201</v>
      </c>
      <c r="AV63" s="378"/>
      <c r="AW63" s="378"/>
      <c r="AX63" s="378"/>
      <c r="AY63" s="378"/>
      <c r="AZ63" s="378"/>
      <c r="BA63" s="378"/>
      <c r="BB63" s="378"/>
      <c r="BC63" s="378"/>
      <c r="BD63" s="379"/>
      <c r="BE63" s="377" t="s">
        <v>202</v>
      </c>
      <c r="BF63" s="378"/>
      <c r="BG63" s="378"/>
      <c r="BH63" s="378"/>
      <c r="BI63" s="378"/>
      <c r="BJ63" s="378"/>
      <c r="BK63" s="378"/>
      <c r="BL63" s="378"/>
      <c r="BM63" s="378"/>
      <c r="BN63" s="378"/>
      <c r="BO63" s="379"/>
      <c r="BP63" s="377" t="s">
        <v>78</v>
      </c>
      <c r="BQ63" s="378"/>
      <c r="BR63" s="378"/>
      <c r="BS63" s="378"/>
      <c r="BT63" s="378"/>
      <c r="BU63" s="378"/>
      <c r="BV63" s="378"/>
      <c r="BW63" s="378"/>
      <c r="BX63" s="378"/>
      <c r="BY63" s="378"/>
      <c r="BZ63" s="378"/>
      <c r="CA63" s="378"/>
      <c r="CB63" s="379"/>
      <c r="CM63" s="29"/>
    </row>
    <row r="64" spans="1:103">
      <c r="A64" s="374" t="s">
        <v>96</v>
      </c>
      <c r="B64" s="375"/>
      <c r="C64" s="375"/>
      <c r="D64" s="376"/>
      <c r="E64" s="374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  <c r="Y64" s="375"/>
      <c r="Z64" s="375"/>
      <c r="AA64" s="375"/>
      <c r="AB64" s="375"/>
      <c r="AC64" s="375"/>
      <c r="AD64" s="375"/>
      <c r="AE64" s="375"/>
      <c r="AF64" s="375"/>
      <c r="AG64" s="375"/>
      <c r="AH64" s="375"/>
      <c r="AI64" s="376"/>
      <c r="AJ64" s="374" t="s">
        <v>203</v>
      </c>
      <c r="AK64" s="375"/>
      <c r="AL64" s="375"/>
      <c r="AM64" s="375"/>
      <c r="AN64" s="375"/>
      <c r="AO64" s="375"/>
      <c r="AP64" s="375"/>
      <c r="AQ64" s="375"/>
      <c r="AR64" s="375"/>
      <c r="AS64" s="375"/>
      <c r="AT64" s="376"/>
      <c r="AU64" s="374" t="s">
        <v>204</v>
      </c>
      <c r="AV64" s="375"/>
      <c r="AW64" s="375"/>
      <c r="AX64" s="375"/>
      <c r="AY64" s="375"/>
      <c r="AZ64" s="375"/>
      <c r="BA64" s="375"/>
      <c r="BB64" s="375"/>
      <c r="BC64" s="375"/>
      <c r="BD64" s="376"/>
      <c r="BE64" s="374" t="s">
        <v>108</v>
      </c>
      <c r="BF64" s="375"/>
      <c r="BG64" s="375"/>
      <c r="BH64" s="375"/>
      <c r="BI64" s="375"/>
      <c r="BJ64" s="375"/>
      <c r="BK64" s="375"/>
      <c r="BL64" s="375"/>
      <c r="BM64" s="375"/>
      <c r="BN64" s="375"/>
      <c r="BO64" s="376"/>
      <c r="BP64" s="374" t="s">
        <v>205</v>
      </c>
      <c r="BQ64" s="375"/>
      <c r="BR64" s="375"/>
      <c r="BS64" s="375"/>
      <c r="BT64" s="375"/>
      <c r="BU64" s="375"/>
      <c r="BV64" s="375"/>
      <c r="BW64" s="375"/>
      <c r="BX64" s="375"/>
      <c r="BY64" s="375"/>
      <c r="BZ64" s="375"/>
      <c r="CA64" s="375"/>
      <c r="CB64" s="376"/>
      <c r="CM64" s="29"/>
    </row>
    <row r="65" spans="1:91">
      <c r="A65" s="374"/>
      <c r="B65" s="375"/>
      <c r="C65" s="375"/>
      <c r="D65" s="376"/>
      <c r="E65" s="374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375"/>
      <c r="X65" s="375"/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376"/>
      <c r="AJ65" s="374" t="s">
        <v>206</v>
      </c>
      <c r="AK65" s="375"/>
      <c r="AL65" s="375"/>
      <c r="AM65" s="375"/>
      <c r="AN65" s="375"/>
      <c r="AO65" s="375"/>
      <c r="AP65" s="375"/>
      <c r="AQ65" s="375"/>
      <c r="AR65" s="375"/>
      <c r="AS65" s="375"/>
      <c r="AT65" s="376"/>
      <c r="AU65" s="374" t="s">
        <v>207</v>
      </c>
      <c r="AV65" s="375"/>
      <c r="AW65" s="375"/>
      <c r="AX65" s="375"/>
      <c r="AY65" s="375"/>
      <c r="AZ65" s="375"/>
      <c r="BA65" s="375"/>
      <c r="BB65" s="375"/>
      <c r="BC65" s="375"/>
      <c r="BD65" s="376"/>
      <c r="BE65" s="374"/>
      <c r="BF65" s="375"/>
      <c r="BG65" s="375"/>
      <c r="BH65" s="375"/>
      <c r="BI65" s="375"/>
      <c r="BJ65" s="375"/>
      <c r="BK65" s="375"/>
      <c r="BL65" s="375"/>
      <c r="BM65" s="375"/>
      <c r="BN65" s="375"/>
      <c r="BO65" s="376"/>
      <c r="BP65" s="374"/>
      <c r="BQ65" s="375"/>
      <c r="BR65" s="375"/>
      <c r="BS65" s="375"/>
      <c r="BT65" s="375"/>
      <c r="BU65" s="375"/>
      <c r="BV65" s="375"/>
      <c r="BW65" s="375"/>
      <c r="BX65" s="375"/>
      <c r="BY65" s="375"/>
      <c r="BZ65" s="375"/>
      <c r="CA65" s="375"/>
      <c r="CB65" s="376"/>
      <c r="CM65" s="29"/>
    </row>
    <row r="66" spans="1:91">
      <c r="A66" s="420"/>
      <c r="B66" s="421"/>
      <c r="C66" s="421"/>
      <c r="D66" s="422"/>
      <c r="E66" s="420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1"/>
      <c r="AF66" s="421"/>
      <c r="AG66" s="421"/>
      <c r="AH66" s="421"/>
      <c r="AI66" s="422"/>
      <c r="AJ66" s="420"/>
      <c r="AK66" s="421"/>
      <c r="AL66" s="421"/>
      <c r="AM66" s="421"/>
      <c r="AN66" s="421"/>
      <c r="AO66" s="421"/>
      <c r="AP66" s="421"/>
      <c r="AQ66" s="421"/>
      <c r="AR66" s="421"/>
      <c r="AS66" s="421"/>
      <c r="AT66" s="422"/>
      <c r="AU66" s="420"/>
      <c r="AV66" s="421"/>
      <c r="AW66" s="421"/>
      <c r="AX66" s="421"/>
      <c r="AY66" s="421"/>
      <c r="AZ66" s="421"/>
      <c r="BA66" s="421"/>
      <c r="BB66" s="421"/>
      <c r="BC66" s="421"/>
      <c r="BD66" s="422"/>
      <c r="BE66" s="420"/>
      <c r="BF66" s="421"/>
      <c r="BG66" s="421"/>
      <c r="BH66" s="421"/>
      <c r="BI66" s="421"/>
      <c r="BJ66" s="421"/>
      <c r="BK66" s="421"/>
      <c r="BL66" s="421"/>
      <c r="BM66" s="421"/>
      <c r="BN66" s="421"/>
      <c r="BO66" s="422"/>
      <c r="BP66" s="420"/>
      <c r="BQ66" s="421"/>
      <c r="BR66" s="421"/>
      <c r="BS66" s="421"/>
      <c r="BT66" s="421"/>
      <c r="BU66" s="421"/>
      <c r="BV66" s="421"/>
      <c r="BW66" s="421"/>
      <c r="BX66" s="421"/>
      <c r="BY66" s="421"/>
      <c r="BZ66" s="421"/>
      <c r="CA66" s="421"/>
      <c r="CB66" s="422"/>
      <c r="CM66" s="29"/>
    </row>
    <row r="67" spans="1:91">
      <c r="A67" s="420">
        <v>1</v>
      </c>
      <c r="B67" s="421"/>
      <c r="C67" s="421"/>
      <c r="D67" s="422"/>
      <c r="E67" s="420">
        <v>2</v>
      </c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1"/>
      <c r="Q67" s="421"/>
      <c r="R67" s="421"/>
      <c r="S67" s="421"/>
      <c r="T67" s="421"/>
      <c r="U67" s="421"/>
      <c r="V67" s="421"/>
      <c r="W67" s="421"/>
      <c r="X67" s="421"/>
      <c r="Y67" s="421"/>
      <c r="Z67" s="421"/>
      <c r="AA67" s="421"/>
      <c r="AB67" s="421"/>
      <c r="AC67" s="421"/>
      <c r="AD67" s="421"/>
      <c r="AE67" s="421"/>
      <c r="AF67" s="421"/>
      <c r="AG67" s="421"/>
      <c r="AH67" s="421"/>
      <c r="AI67" s="422"/>
      <c r="AJ67" s="420">
        <v>4</v>
      </c>
      <c r="AK67" s="421"/>
      <c r="AL67" s="421"/>
      <c r="AM67" s="421"/>
      <c r="AN67" s="421"/>
      <c r="AO67" s="421"/>
      <c r="AP67" s="421"/>
      <c r="AQ67" s="421"/>
      <c r="AR67" s="421"/>
      <c r="AS67" s="421"/>
      <c r="AT67" s="422"/>
      <c r="AU67" s="420">
        <v>5</v>
      </c>
      <c r="AV67" s="421"/>
      <c r="AW67" s="421"/>
      <c r="AX67" s="421"/>
      <c r="AY67" s="421"/>
      <c r="AZ67" s="421"/>
      <c r="BA67" s="421"/>
      <c r="BB67" s="421"/>
      <c r="BC67" s="421"/>
      <c r="BD67" s="422"/>
      <c r="BE67" s="420">
        <v>6</v>
      </c>
      <c r="BF67" s="421"/>
      <c r="BG67" s="421"/>
      <c r="BH67" s="421"/>
      <c r="BI67" s="421"/>
      <c r="BJ67" s="421"/>
      <c r="BK67" s="421"/>
      <c r="BL67" s="421"/>
      <c r="BM67" s="421"/>
      <c r="BN67" s="421"/>
      <c r="BO67" s="422"/>
      <c r="BP67" s="420">
        <v>6</v>
      </c>
      <c r="BQ67" s="421"/>
      <c r="BR67" s="421"/>
      <c r="BS67" s="421"/>
      <c r="BT67" s="421"/>
      <c r="BU67" s="421"/>
      <c r="BV67" s="421"/>
      <c r="BW67" s="421"/>
      <c r="BX67" s="421"/>
      <c r="BY67" s="421"/>
      <c r="BZ67" s="421"/>
      <c r="CA67" s="421"/>
      <c r="CB67" s="422"/>
      <c r="CM67" s="29"/>
    </row>
    <row r="68" spans="1:91" ht="21" customHeight="1">
      <c r="A68" s="420">
        <v>1</v>
      </c>
      <c r="B68" s="421"/>
      <c r="C68" s="421"/>
      <c r="D68" s="422"/>
      <c r="E68" s="466" t="s">
        <v>300</v>
      </c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68"/>
      <c r="AJ68" s="519">
        <v>40197</v>
      </c>
      <c r="AK68" s="520"/>
      <c r="AL68" s="520"/>
      <c r="AM68" s="520"/>
      <c r="AN68" s="520"/>
      <c r="AO68" s="520"/>
      <c r="AP68" s="520"/>
      <c r="AQ68" s="520"/>
      <c r="AR68" s="520"/>
      <c r="AS68" s="520"/>
      <c r="AT68" s="521"/>
      <c r="AU68" s="522">
        <v>7.67</v>
      </c>
      <c r="AV68" s="523"/>
      <c r="AW68" s="523"/>
      <c r="AX68" s="523"/>
      <c r="AY68" s="523"/>
      <c r="AZ68" s="523"/>
      <c r="BA68" s="523"/>
      <c r="BB68" s="523"/>
      <c r="BC68" s="523"/>
      <c r="BD68" s="524"/>
      <c r="BE68" s="522">
        <v>4</v>
      </c>
      <c r="BF68" s="523"/>
      <c r="BG68" s="523"/>
      <c r="BH68" s="523"/>
      <c r="BI68" s="523"/>
      <c r="BJ68" s="523"/>
      <c r="BK68" s="523"/>
      <c r="BL68" s="523"/>
      <c r="BM68" s="523"/>
      <c r="BN68" s="523"/>
      <c r="BO68" s="524"/>
      <c r="BP68" s="525">
        <f>AJ68*AU68*(1+BE68/100)</f>
        <v>320643.42959999997</v>
      </c>
      <c r="BQ68" s="526"/>
      <c r="BR68" s="526"/>
      <c r="BS68" s="526"/>
      <c r="BT68" s="526"/>
      <c r="BU68" s="526"/>
      <c r="BV68" s="526"/>
      <c r="BW68" s="526"/>
      <c r="BX68" s="526"/>
      <c r="BY68" s="526"/>
      <c r="BZ68" s="526"/>
      <c r="CA68" s="526"/>
      <c r="CB68" s="527"/>
      <c r="CM68" s="29"/>
    </row>
    <row r="69" spans="1:91" ht="20.25" customHeight="1">
      <c r="A69" s="420">
        <v>2</v>
      </c>
      <c r="B69" s="421"/>
      <c r="C69" s="421"/>
      <c r="D69" s="422"/>
      <c r="E69" s="466" t="s">
        <v>416</v>
      </c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467"/>
      <c r="AB69" s="467"/>
      <c r="AC69" s="467"/>
      <c r="AD69" s="467"/>
      <c r="AE69" s="467"/>
      <c r="AF69" s="467"/>
      <c r="AG69" s="467"/>
      <c r="AH69" s="467"/>
      <c r="AI69" s="468"/>
      <c r="AJ69" s="528">
        <v>282.447</v>
      </c>
      <c r="AK69" s="529"/>
      <c r="AL69" s="529"/>
      <c r="AM69" s="529"/>
      <c r="AN69" s="529"/>
      <c r="AO69" s="529"/>
      <c r="AP69" s="529"/>
      <c r="AQ69" s="529"/>
      <c r="AR69" s="529"/>
      <c r="AS69" s="529"/>
      <c r="AT69" s="530"/>
      <c r="AU69" s="525">
        <v>2485.5</v>
      </c>
      <c r="AV69" s="526"/>
      <c r="AW69" s="526"/>
      <c r="AX69" s="526"/>
      <c r="AY69" s="526"/>
      <c r="AZ69" s="526"/>
      <c r="BA69" s="526"/>
      <c r="BB69" s="526"/>
      <c r="BC69" s="526"/>
      <c r="BD69" s="527"/>
      <c r="BE69" s="522">
        <v>0</v>
      </c>
      <c r="BF69" s="523"/>
      <c r="BG69" s="523"/>
      <c r="BH69" s="523"/>
      <c r="BI69" s="523"/>
      <c r="BJ69" s="523"/>
      <c r="BK69" s="523"/>
      <c r="BL69" s="523"/>
      <c r="BM69" s="523"/>
      <c r="BN69" s="523"/>
      <c r="BO69" s="524"/>
      <c r="BP69" s="525">
        <f>AJ69*AU69</f>
        <v>702022.01850000001</v>
      </c>
      <c r="BQ69" s="526"/>
      <c r="BR69" s="526"/>
      <c r="BS69" s="526"/>
      <c r="BT69" s="526"/>
      <c r="BU69" s="526"/>
      <c r="BV69" s="526"/>
      <c r="BW69" s="526"/>
      <c r="BX69" s="526"/>
      <c r="BY69" s="526"/>
      <c r="BZ69" s="526"/>
      <c r="CA69" s="526"/>
      <c r="CB69" s="527"/>
      <c r="CM69" s="29"/>
    </row>
    <row r="70" spans="1:91" ht="23.25" customHeight="1">
      <c r="A70" s="420">
        <v>3</v>
      </c>
      <c r="B70" s="421"/>
      <c r="C70" s="421"/>
      <c r="D70" s="422"/>
      <c r="E70" s="466" t="s">
        <v>417</v>
      </c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8"/>
      <c r="AJ70" s="528">
        <v>79.126064999999997</v>
      </c>
      <c r="AK70" s="529"/>
      <c r="AL70" s="529"/>
      <c r="AM70" s="529"/>
      <c r="AN70" s="529"/>
      <c r="AO70" s="529"/>
      <c r="AP70" s="529"/>
      <c r="AQ70" s="529"/>
      <c r="AR70" s="529"/>
      <c r="AS70" s="529"/>
      <c r="AT70" s="530"/>
      <c r="AU70" s="525">
        <v>2485.5</v>
      </c>
      <c r="AV70" s="526"/>
      <c r="AW70" s="526"/>
      <c r="AX70" s="526"/>
      <c r="AY70" s="526"/>
      <c r="AZ70" s="526"/>
      <c r="BA70" s="526"/>
      <c r="BB70" s="526"/>
      <c r="BC70" s="526"/>
      <c r="BD70" s="527"/>
      <c r="BE70" s="522">
        <v>4</v>
      </c>
      <c r="BF70" s="523"/>
      <c r="BG70" s="523"/>
      <c r="BH70" s="523"/>
      <c r="BI70" s="523"/>
      <c r="BJ70" s="523"/>
      <c r="BK70" s="523"/>
      <c r="BL70" s="523"/>
      <c r="BM70" s="523"/>
      <c r="BN70" s="523"/>
      <c r="BO70" s="524"/>
      <c r="BP70" s="525">
        <f>AJ70*AU70*(1+BE70/100)</f>
        <v>204534.54793980002</v>
      </c>
      <c r="BQ70" s="526"/>
      <c r="BR70" s="526"/>
      <c r="BS70" s="526"/>
      <c r="BT70" s="526"/>
      <c r="BU70" s="526"/>
      <c r="BV70" s="526"/>
      <c r="BW70" s="526"/>
      <c r="BX70" s="526"/>
      <c r="BY70" s="526"/>
      <c r="BZ70" s="526"/>
      <c r="CA70" s="526"/>
      <c r="CB70" s="527"/>
      <c r="CM70" s="29"/>
    </row>
    <row r="71" spans="1:91">
      <c r="A71" s="438"/>
      <c r="B71" s="439"/>
      <c r="C71" s="439"/>
      <c r="D71" s="440"/>
      <c r="E71" s="404" t="s">
        <v>119</v>
      </c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5"/>
      <c r="AE71" s="405"/>
      <c r="AF71" s="405"/>
      <c r="AG71" s="405"/>
      <c r="AH71" s="405"/>
      <c r="AI71" s="406"/>
      <c r="AJ71" s="410" t="s">
        <v>9</v>
      </c>
      <c r="AK71" s="411"/>
      <c r="AL71" s="411"/>
      <c r="AM71" s="411"/>
      <c r="AN71" s="411"/>
      <c r="AO71" s="411"/>
      <c r="AP71" s="411"/>
      <c r="AQ71" s="411"/>
      <c r="AR71" s="411"/>
      <c r="AS71" s="411"/>
      <c r="AT71" s="412"/>
      <c r="AU71" s="410" t="s">
        <v>9</v>
      </c>
      <c r="AV71" s="411"/>
      <c r="AW71" s="411"/>
      <c r="AX71" s="411"/>
      <c r="AY71" s="411"/>
      <c r="AZ71" s="411"/>
      <c r="BA71" s="411"/>
      <c r="BB71" s="411"/>
      <c r="BC71" s="411"/>
      <c r="BD71" s="412"/>
      <c r="BE71" s="410" t="s">
        <v>9</v>
      </c>
      <c r="BF71" s="411"/>
      <c r="BG71" s="411"/>
      <c r="BH71" s="411"/>
      <c r="BI71" s="411"/>
      <c r="BJ71" s="411"/>
      <c r="BK71" s="411"/>
      <c r="BL71" s="411"/>
      <c r="BM71" s="411"/>
      <c r="BN71" s="411"/>
      <c r="BO71" s="412"/>
      <c r="BP71" s="429">
        <f>SUM(BP68:CB70)</f>
        <v>1227199.9960397999</v>
      </c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430"/>
      <c r="CB71" s="431"/>
      <c r="CM71" s="29"/>
    </row>
    <row r="72" spans="1:91">
      <c r="A72" s="438"/>
      <c r="B72" s="439"/>
      <c r="C72" s="439"/>
      <c r="D72" s="440"/>
      <c r="E72" s="404" t="s">
        <v>120</v>
      </c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6"/>
      <c r="AJ72" s="410" t="s">
        <v>9</v>
      </c>
      <c r="AK72" s="411"/>
      <c r="AL72" s="411"/>
      <c r="AM72" s="411"/>
      <c r="AN72" s="411"/>
      <c r="AO72" s="411"/>
      <c r="AP72" s="411"/>
      <c r="AQ72" s="411"/>
      <c r="AR72" s="411"/>
      <c r="AS72" s="411"/>
      <c r="AT72" s="412"/>
      <c r="AU72" s="410" t="s">
        <v>9</v>
      </c>
      <c r="AV72" s="411"/>
      <c r="AW72" s="411"/>
      <c r="AX72" s="411"/>
      <c r="AY72" s="411"/>
      <c r="AZ72" s="411"/>
      <c r="BA72" s="411"/>
      <c r="BB72" s="411"/>
      <c r="BC72" s="411"/>
      <c r="BD72" s="412"/>
      <c r="BE72" s="410" t="s">
        <v>9</v>
      </c>
      <c r="BF72" s="411"/>
      <c r="BG72" s="411"/>
      <c r="BH72" s="411"/>
      <c r="BI72" s="411"/>
      <c r="BJ72" s="411"/>
      <c r="BK72" s="411"/>
      <c r="BL72" s="411"/>
      <c r="BM72" s="411"/>
      <c r="BN72" s="411"/>
      <c r="BO72" s="412"/>
      <c r="BP72" s="516">
        <f>BP71</f>
        <v>1227199.9960397999</v>
      </c>
      <c r="BQ72" s="517"/>
      <c r="BR72" s="517"/>
      <c r="BS72" s="517"/>
      <c r="BT72" s="517"/>
      <c r="BU72" s="517"/>
      <c r="BV72" s="517"/>
      <c r="BW72" s="517"/>
      <c r="BX72" s="517"/>
      <c r="BY72" s="517"/>
      <c r="BZ72" s="517"/>
      <c r="CA72" s="517"/>
      <c r="CB72" s="518"/>
      <c r="CM72" s="34">
        <f>BP72-BP71</f>
        <v>0</v>
      </c>
    </row>
    <row r="73" spans="1:91">
      <c r="A73" s="150"/>
      <c r="B73" s="150"/>
      <c r="C73" s="150"/>
      <c r="D73" s="150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M73" s="29"/>
    </row>
    <row r="74" spans="1:91" s="23" customFormat="1" ht="25.5" customHeight="1">
      <c r="A74" s="459" t="s">
        <v>299</v>
      </c>
      <c r="B74" s="459"/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59"/>
      <c r="AK74" s="459"/>
      <c r="AL74" s="459"/>
      <c r="AM74" s="459"/>
      <c r="AN74" s="459"/>
      <c r="AO74" s="459"/>
      <c r="AP74" s="459"/>
      <c r="AQ74" s="459"/>
      <c r="AR74" s="459"/>
      <c r="AS74" s="459"/>
      <c r="AT74" s="459"/>
      <c r="AU74" s="459"/>
      <c r="AV74" s="459"/>
      <c r="AW74" s="459"/>
      <c r="AX74" s="459"/>
      <c r="AY74" s="459"/>
      <c r="AZ74" s="459"/>
      <c r="BA74" s="459"/>
      <c r="BB74" s="459"/>
      <c r="BC74" s="459"/>
      <c r="BD74" s="459"/>
      <c r="BE74" s="459"/>
      <c r="BF74" s="459"/>
      <c r="BG74" s="459"/>
      <c r="BH74" s="459"/>
      <c r="BI74" s="459"/>
      <c r="BJ74" s="459"/>
      <c r="BK74" s="459"/>
      <c r="BL74" s="459"/>
      <c r="BM74" s="459"/>
      <c r="BN74" s="459"/>
      <c r="BO74" s="459"/>
      <c r="BP74" s="459"/>
      <c r="BQ74" s="459"/>
      <c r="BR74" s="459"/>
      <c r="BS74" s="459"/>
      <c r="BT74" s="459"/>
      <c r="BU74" s="459"/>
      <c r="BV74" s="459"/>
      <c r="BW74" s="459"/>
      <c r="BX74" s="459"/>
      <c r="BY74" s="459"/>
      <c r="BZ74" s="459"/>
      <c r="CA74" s="459"/>
      <c r="CB74" s="459"/>
    </row>
    <row r="76" spans="1:91">
      <c r="A76" s="377" t="s">
        <v>89</v>
      </c>
      <c r="B76" s="378"/>
      <c r="C76" s="378"/>
      <c r="D76" s="379"/>
      <c r="E76" s="377" t="s">
        <v>0</v>
      </c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8"/>
      <c r="AL76" s="378"/>
      <c r="AM76" s="378"/>
      <c r="AN76" s="378"/>
      <c r="AO76" s="378"/>
      <c r="AP76" s="378"/>
      <c r="AQ76" s="379"/>
      <c r="AR76" s="377" t="s">
        <v>123</v>
      </c>
      <c r="AS76" s="378"/>
      <c r="AT76" s="378"/>
      <c r="AU76" s="378"/>
      <c r="AV76" s="378"/>
      <c r="AW76" s="378"/>
      <c r="AX76" s="378"/>
      <c r="AY76" s="378"/>
      <c r="AZ76" s="378"/>
      <c r="BA76" s="378"/>
      <c r="BB76" s="378"/>
      <c r="BC76" s="379"/>
      <c r="BD76" s="377" t="s">
        <v>208</v>
      </c>
      <c r="BE76" s="378"/>
      <c r="BF76" s="378"/>
      <c r="BG76" s="378"/>
      <c r="BH76" s="378"/>
      <c r="BI76" s="378"/>
      <c r="BJ76" s="378"/>
      <c r="BK76" s="378"/>
      <c r="BL76" s="378"/>
      <c r="BM76" s="378"/>
      <c r="BN76" s="379"/>
      <c r="BO76" s="377" t="s">
        <v>190</v>
      </c>
      <c r="BP76" s="378"/>
      <c r="BQ76" s="378"/>
      <c r="BR76" s="378"/>
      <c r="BS76" s="378"/>
      <c r="BT76" s="378"/>
      <c r="BU76" s="378"/>
      <c r="BV76" s="378"/>
      <c r="BW76" s="378"/>
      <c r="BX76" s="378"/>
      <c r="BY76" s="378"/>
      <c r="BZ76" s="378"/>
      <c r="CA76" s="378"/>
      <c r="CB76" s="379"/>
    </row>
    <row r="77" spans="1:91">
      <c r="A77" s="374" t="s">
        <v>96</v>
      </c>
      <c r="B77" s="375"/>
      <c r="C77" s="375"/>
      <c r="D77" s="376"/>
      <c r="E77" s="374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75"/>
      <c r="AE77" s="375"/>
      <c r="AF77" s="375"/>
      <c r="AG77" s="375"/>
      <c r="AH77" s="375"/>
      <c r="AI77" s="375"/>
      <c r="AJ77" s="375"/>
      <c r="AK77" s="375"/>
      <c r="AL77" s="375"/>
      <c r="AM77" s="375"/>
      <c r="AN77" s="375"/>
      <c r="AO77" s="375"/>
      <c r="AP77" s="375"/>
      <c r="AQ77" s="376"/>
      <c r="AR77" s="374"/>
      <c r="AS77" s="375"/>
      <c r="AT77" s="375"/>
      <c r="AU77" s="375"/>
      <c r="AV77" s="375"/>
      <c r="AW77" s="375"/>
      <c r="AX77" s="375"/>
      <c r="AY77" s="375"/>
      <c r="AZ77" s="375"/>
      <c r="BA77" s="375"/>
      <c r="BB77" s="375"/>
      <c r="BC77" s="376"/>
      <c r="BD77" s="374" t="s">
        <v>209</v>
      </c>
      <c r="BE77" s="375"/>
      <c r="BF77" s="375"/>
      <c r="BG77" s="375"/>
      <c r="BH77" s="375"/>
      <c r="BI77" s="375"/>
      <c r="BJ77" s="375"/>
      <c r="BK77" s="375"/>
      <c r="BL77" s="375"/>
      <c r="BM77" s="375"/>
      <c r="BN77" s="376"/>
      <c r="BO77" s="374" t="s">
        <v>210</v>
      </c>
      <c r="BP77" s="375"/>
      <c r="BQ77" s="375"/>
      <c r="BR77" s="375"/>
      <c r="BS77" s="375"/>
      <c r="BT77" s="375"/>
      <c r="BU77" s="375"/>
      <c r="BV77" s="375"/>
      <c r="BW77" s="375"/>
      <c r="BX77" s="375"/>
      <c r="BY77" s="375"/>
      <c r="BZ77" s="375"/>
      <c r="CA77" s="375"/>
      <c r="CB77" s="376"/>
    </row>
    <row r="78" spans="1:91">
      <c r="A78" s="374"/>
      <c r="B78" s="375"/>
      <c r="C78" s="375"/>
      <c r="D78" s="376"/>
      <c r="E78" s="374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  <c r="V78" s="375"/>
      <c r="W78" s="375"/>
      <c r="X78" s="375"/>
      <c r="Y78" s="375"/>
      <c r="Z78" s="375"/>
      <c r="AA78" s="375"/>
      <c r="AB78" s="375"/>
      <c r="AC78" s="375"/>
      <c r="AD78" s="375"/>
      <c r="AE78" s="375"/>
      <c r="AF78" s="375"/>
      <c r="AG78" s="375"/>
      <c r="AH78" s="375"/>
      <c r="AI78" s="375"/>
      <c r="AJ78" s="375"/>
      <c r="AK78" s="375"/>
      <c r="AL78" s="375"/>
      <c r="AM78" s="375"/>
      <c r="AN78" s="375"/>
      <c r="AO78" s="375"/>
      <c r="AP78" s="375"/>
      <c r="AQ78" s="376"/>
      <c r="AR78" s="374"/>
      <c r="AS78" s="375"/>
      <c r="AT78" s="375"/>
      <c r="AU78" s="375"/>
      <c r="AV78" s="375"/>
      <c r="AW78" s="375"/>
      <c r="AX78" s="375"/>
      <c r="AY78" s="375"/>
      <c r="AZ78" s="375"/>
      <c r="BA78" s="375"/>
      <c r="BB78" s="375"/>
      <c r="BC78" s="376"/>
      <c r="BD78" s="374" t="s">
        <v>211</v>
      </c>
      <c r="BE78" s="375"/>
      <c r="BF78" s="375"/>
      <c r="BG78" s="375"/>
      <c r="BH78" s="375"/>
      <c r="BI78" s="375"/>
      <c r="BJ78" s="375"/>
      <c r="BK78" s="375"/>
      <c r="BL78" s="375"/>
      <c r="BM78" s="375"/>
      <c r="BN78" s="376"/>
      <c r="BO78" s="374" t="s">
        <v>130</v>
      </c>
      <c r="BP78" s="375"/>
      <c r="BQ78" s="375"/>
      <c r="BR78" s="375"/>
      <c r="BS78" s="375"/>
      <c r="BT78" s="375"/>
      <c r="BU78" s="375"/>
      <c r="BV78" s="375"/>
      <c r="BW78" s="375"/>
      <c r="BX78" s="375"/>
      <c r="BY78" s="375"/>
      <c r="BZ78" s="375"/>
      <c r="CA78" s="375"/>
      <c r="CB78" s="376"/>
    </row>
    <row r="79" spans="1:91">
      <c r="A79" s="383">
        <v>1</v>
      </c>
      <c r="B79" s="384"/>
      <c r="C79" s="384"/>
      <c r="D79" s="385"/>
      <c r="E79" s="383">
        <v>2</v>
      </c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5"/>
      <c r="AR79" s="383">
        <v>4</v>
      </c>
      <c r="AS79" s="384"/>
      <c r="AT79" s="384"/>
      <c r="AU79" s="384"/>
      <c r="AV79" s="384"/>
      <c r="AW79" s="384"/>
      <c r="AX79" s="384"/>
      <c r="AY79" s="384"/>
      <c r="AZ79" s="384"/>
      <c r="BA79" s="384"/>
      <c r="BB79" s="384"/>
      <c r="BC79" s="385"/>
      <c r="BD79" s="383">
        <v>5</v>
      </c>
      <c r="BE79" s="384"/>
      <c r="BF79" s="384"/>
      <c r="BG79" s="384"/>
      <c r="BH79" s="384"/>
      <c r="BI79" s="384"/>
      <c r="BJ79" s="384"/>
      <c r="BK79" s="384"/>
      <c r="BL79" s="384"/>
      <c r="BM79" s="384"/>
      <c r="BN79" s="385"/>
      <c r="BO79" s="383">
        <v>6</v>
      </c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384"/>
      <c r="CA79" s="384"/>
      <c r="CB79" s="385"/>
    </row>
    <row r="80" spans="1:91">
      <c r="A80" s="438"/>
      <c r="B80" s="439"/>
      <c r="C80" s="439"/>
      <c r="D80" s="440"/>
      <c r="E80" s="438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39"/>
      <c r="Z80" s="439"/>
      <c r="AA80" s="439"/>
      <c r="AB80" s="439"/>
      <c r="AC80" s="439"/>
      <c r="AD80" s="439"/>
      <c r="AE80" s="439"/>
      <c r="AF80" s="439"/>
      <c r="AG80" s="439"/>
      <c r="AH80" s="439"/>
      <c r="AI80" s="439"/>
      <c r="AJ80" s="439"/>
      <c r="AK80" s="439"/>
      <c r="AL80" s="439"/>
      <c r="AM80" s="439"/>
      <c r="AN80" s="439"/>
      <c r="AO80" s="439"/>
      <c r="AP80" s="439"/>
      <c r="AQ80" s="440"/>
      <c r="AR80" s="472"/>
      <c r="AS80" s="473"/>
      <c r="AT80" s="473"/>
      <c r="AU80" s="473"/>
      <c r="AV80" s="473"/>
      <c r="AW80" s="473"/>
      <c r="AX80" s="473"/>
      <c r="AY80" s="473"/>
      <c r="AZ80" s="473"/>
      <c r="BA80" s="473"/>
      <c r="BB80" s="473"/>
      <c r="BC80" s="474"/>
      <c r="BD80" s="472"/>
      <c r="BE80" s="473"/>
      <c r="BF80" s="473"/>
      <c r="BG80" s="473"/>
      <c r="BH80" s="473"/>
      <c r="BI80" s="473"/>
      <c r="BJ80" s="473"/>
      <c r="BK80" s="473"/>
      <c r="BL80" s="473"/>
      <c r="BM80" s="473"/>
      <c r="BN80" s="474"/>
      <c r="BO80" s="472"/>
      <c r="BP80" s="473"/>
      <c r="BQ80" s="473"/>
      <c r="BR80" s="473"/>
      <c r="BS80" s="473"/>
      <c r="BT80" s="473"/>
      <c r="BU80" s="473"/>
      <c r="BV80" s="473"/>
      <c r="BW80" s="473"/>
      <c r="BX80" s="473"/>
      <c r="BY80" s="473"/>
      <c r="BZ80" s="473"/>
      <c r="CA80" s="473"/>
      <c r="CB80" s="474"/>
    </row>
    <row r="81" spans="1:80">
      <c r="A81" s="438"/>
      <c r="B81" s="439"/>
      <c r="C81" s="439"/>
      <c r="D81" s="440"/>
      <c r="E81" s="438"/>
      <c r="F81" s="439"/>
      <c r="G81" s="439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  <c r="T81" s="439"/>
      <c r="U81" s="439"/>
      <c r="V81" s="439"/>
      <c r="W81" s="439"/>
      <c r="X81" s="439"/>
      <c r="Y81" s="439"/>
      <c r="Z81" s="439"/>
      <c r="AA81" s="439"/>
      <c r="AB81" s="439"/>
      <c r="AC81" s="439"/>
      <c r="AD81" s="439"/>
      <c r="AE81" s="439"/>
      <c r="AF81" s="439"/>
      <c r="AG81" s="439"/>
      <c r="AH81" s="439"/>
      <c r="AI81" s="439"/>
      <c r="AJ81" s="439"/>
      <c r="AK81" s="439"/>
      <c r="AL81" s="439"/>
      <c r="AM81" s="439"/>
      <c r="AN81" s="439"/>
      <c r="AO81" s="439"/>
      <c r="AP81" s="439"/>
      <c r="AQ81" s="440"/>
      <c r="AR81" s="472"/>
      <c r="AS81" s="473"/>
      <c r="AT81" s="473"/>
      <c r="AU81" s="473"/>
      <c r="AV81" s="473"/>
      <c r="AW81" s="473"/>
      <c r="AX81" s="473"/>
      <c r="AY81" s="473"/>
      <c r="AZ81" s="473"/>
      <c r="BA81" s="473"/>
      <c r="BB81" s="473"/>
      <c r="BC81" s="474"/>
      <c r="BD81" s="472"/>
      <c r="BE81" s="473"/>
      <c r="BF81" s="473"/>
      <c r="BG81" s="473"/>
      <c r="BH81" s="473"/>
      <c r="BI81" s="473"/>
      <c r="BJ81" s="473"/>
      <c r="BK81" s="473"/>
      <c r="BL81" s="473"/>
      <c r="BM81" s="473"/>
      <c r="BN81" s="474"/>
      <c r="BO81" s="472"/>
      <c r="BP81" s="473"/>
      <c r="BQ81" s="473"/>
      <c r="BR81" s="473"/>
      <c r="BS81" s="473"/>
      <c r="BT81" s="473"/>
      <c r="BU81" s="473"/>
      <c r="BV81" s="473"/>
      <c r="BW81" s="473"/>
      <c r="BX81" s="473"/>
      <c r="BY81" s="473"/>
      <c r="BZ81" s="473"/>
      <c r="CA81" s="473"/>
      <c r="CB81" s="474"/>
    </row>
    <row r="82" spans="1:80">
      <c r="A82" s="438"/>
      <c r="B82" s="439"/>
      <c r="C82" s="439"/>
      <c r="D82" s="440"/>
      <c r="E82" s="404" t="s">
        <v>119</v>
      </c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5"/>
      <c r="T82" s="405"/>
      <c r="U82" s="405"/>
      <c r="V82" s="405"/>
      <c r="W82" s="405"/>
      <c r="X82" s="405"/>
      <c r="Y82" s="405"/>
      <c r="Z82" s="405"/>
      <c r="AA82" s="405"/>
      <c r="AB82" s="405"/>
      <c r="AC82" s="405"/>
      <c r="AD82" s="405"/>
      <c r="AE82" s="405"/>
      <c r="AF82" s="405"/>
      <c r="AG82" s="405"/>
      <c r="AH82" s="405"/>
      <c r="AI82" s="405"/>
      <c r="AJ82" s="405"/>
      <c r="AK82" s="405"/>
      <c r="AL82" s="405"/>
      <c r="AM82" s="405"/>
      <c r="AN82" s="405"/>
      <c r="AO82" s="405"/>
      <c r="AP82" s="405"/>
      <c r="AQ82" s="406"/>
      <c r="AR82" s="410" t="s">
        <v>9</v>
      </c>
      <c r="AS82" s="411"/>
      <c r="AT82" s="411"/>
      <c r="AU82" s="411"/>
      <c r="AV82" s="411"/>
      <c r="AW82" s="411"/>
      <c r="AX82" s="411"/>
      <c r="AY82" s="411"/>
      <c r="AZ82" s="411"/>
      <c r="BA82" s="411"/>
      <c r="BB82" s="411"/>
      <c r="BC82" s="412"/>
      <c r="BD82" s="410" t="s">
        <v>9</v>
      </c>
      <c r="BE82" s="411"/>
      <c r="BF82" s="411"/>
      <c r="BG82" s="411"/>
      <c r="BH82" s="411"/>
      <c r="BI82" s="411"/>
      <c r="BJ82" s="411"/>
      <c r="BK82" s="411"/>
      <c r="BL82" s="411"/>
      <c r="BM82" s="411"/>
      <c r="BN82" s="412"/>
      <c r="BO82" s="398">
        <v>0</v>
      </c>
      <c r="BP82" s="399"/>
      <c r="BQ82" s="399"/>
      <c r="BR82" s="399"/>
      <c r="BS82" s="399"/>
      <c r="BT82" s="399"/>
      <c r="BU82" s="399"/>
      <c r="BV82" s="399"/>
      <c r="BW82" s="399"/>
      <c r="BX82" s="399"/>
      <c r="BY82" s="399"/>
      <c r="BZ82" s="399"/>
      <c r="CA82" s="399"/>
      <c r="CB82" s="400"/>
    </row>
    <row r="83" spans="1:80" s="17" customFormat="1" ht="15.75"/>
  </sheetData>
  <mergeCells count="339">
    <mergeCell ref="A18:CB18"/>
    <mergeCell ref="A16:D16"/>
    <mergeCell ref="E16:AI16"/>
    <mergeCell ref="AJ16:AT16"/>
    <mergeCell ref="AU16:BD16"/>
    <mergeCell ref="BE16:BO16"/>
    <mergeCell ref="BP16:CB16"/>
    <mergeCell ref="A17:D17"/>
    <mergeCell ref="E17:AI17"/>
    <mergeCell ref="AJ17:AT17"/>
    <mergeCell ref="AU17:BD17"/>
    <mergeCell ref="BE17:BO17"/>
    <mergeCell ref="BP17:CB17"/>
    <mergeCell ref="A14:D14"/>
    <mergeCell ref="E14:AI14"/>
    <mergeCell ref="AJ14:AT14"/>
    <mergeCell ref="AU14:BD14"/>
    <mergeCell ref="BE14:BO14"/>
    <mergeCell ref="BP14:CB14"/>
    <mergeCell ref="A15:D15"/>
    <mergeCell ref="E15:AI15"/>
    <mergeCell ref="AJ15:AT15"/>
    <mergeCell ref="AU15:BD15"/>
    <mergeCell ref="BE15:BO15"/>
    <mergeCell ref="BP15:CB15"/>
    <mergeCell ref="E12:AI12"/>
    <mergeCell ref="AJ12:AT12"/>
    <mergeCell ref="AU12:BD12"/>
    <mergeCell ref="BE12:BO12"/>
    <mergeCell ref="BP12:CB12"/>
    <mergeCell ref="A13:D13"/>
    <mergeCell ref="E13:AI13"/>
    <mergeCell ref="AJ13:AT13"/>
    <mergeCell ref="AU13:BD13"/>
    <mergeCell ref="BE13:BO13"/>
    <mergeCell ref="BP13:CB13"/>
    <mergeCell ref="A69:D69"/>
    <mergeCell ref="E69:AI69"/>
    <mergeCell ref="AJ69:AT69"/>
    <mergeCell ref="AU69:BD69"/>
    <mergeCell ref="BE69:BO69"/>
    <mergeCell ref="BP69:CB69"/>
    <mergeCell ref="A72:D72"/>
    <mergeCell ref="E72:AI72"/>
    <mergeCell ref="AJ72:AT72"/>
    <mergeCell ref="AU72:BD72"/>
    <mergeCell ref="BE72:BO72"/>
    <mergeCell ref="BP72:CB72"/>
    <mergeCell ref="A70:D70"/>
    <mergeCell ref="E70:AI70"/>
    <mergeCell ref="AJ70:AT70"/>
    <mergeCell ref="AU70:BD70"/>
    <mergeCell ref="BE70:BO70"/>
    <mergeCell ref="BP70:CB70"/>
    <mergeCell ref="A71:D71"/>
    <mergeCell ref="E71:AI71"/>
    <mergeCell ref="AJ71:AT71"/>
    <mergeCell ref="AU71:BD71"/>
    <mergeCell ref="BE71:BO71"/>
    <mergeCell ref="BP71:CB71"/>
    <mergeCell ref="A67:D67"/>
    <mergeCell ref="E67:AI67"/>
    <mergeCell ref="AJ67:AT67"/>
    <mergeCell ref="AU67:BD67"/>
    <mergeCell ref="BE67:BO67"/>
    <mergeCell ref="BP67:CB67"/>
    <mergeCell ref="A68:D68"/>
    <mergeCell ref="E68:AI68"/>
    <mergeCell ref="AJ68:AT68"/>
    <mergeCell ref="AU68:BD68"/>
    <mergeCell ref="BE68:BO68"/>
    <mergeCell ref="BP68:CB68"/>
    <mergeCell ref="BP64:CB64"/>
    <mergeCell ref="A65:D65"/>
    <mergeCell ref="E65:AI65"/>
    <mergeCell ref="AJ65:AT65"/>
    <mergeCell ref="AU65:BD65"/>
    <mergeCell ref="BE65:BO65"/>
    <mergeCell ref="BP65:CB65"/>
    <mergeCell ref="A66:D66"/>
    <mergeCell ref="E66:AI66"/>
    <mergeCell ref="AJ66:AT66"/>
    <mergeCell ref="AU66:BD66"/>
    <mergeCell ref="BE66:BO66"/>
    <mergeCell ref="BP66:CB66"/>
    <mergeCell ref="AN41:AV41"/>
    <mergeCell ref="AW41:BI41"/>
    <mergeCell ref="BJ41:CB41"/>
    <mergeCell ref="A54:D54"/>
    <mergeCell ref="E54:AI54"/>
    <mergeCell ref="AJ54:AT54"/>
    <mergeCell ref="A58:D58"/>
    <mergeCell ref="E58:AI58"/>
    <mergeCell ref="AJ58:AT58"/>
    <mergeCell ref="AU58:BD58"/>
    <mergeCell ref="BE58:BO58"/>
    <mergeCell ref="BP58:CB58"/>
    <mergeCell ref="AU56:BD56"/>
    <mergeCell ref="BE56:BO56"/>
    <mergeCell ref="BP56:CB56"/>
    <mergeCell ref="A57:D57"/>
    <mergeCell ref="E57:AI57"/>
    <mergeCell ref="AJ57:AT57"/>
    <mergeCell ref="AU57:BD57"/>
    <mergeCell ref="BE57:BO57"/>
    <mergeCell ref="BP57:CB57"/>
    <mergeCell ref="BE47:BO47"/>
    <mergeCell ref="BP47:CB47"/>
    <mergeCell ref="A41:D41"/>
    <mergeCell ref="A1:CB1"/>
    <mergeCell ref="S3:CB3"/>
    <mergeCell ref="AH5:CB5"/>
    <mergeCell ref="A7:CB7"/>
    <mergeCell ref="A20:D20"/>
    <mergeCell ref="E20:AI20"/>
    <mergeCell ref="AJ20:AT20"/>
    <mergeCell ref="AU20:BD20"/>
    <mergeCell ref="BE20:BO20"/>
    <mergeCell ref="BP20:CB20"/>
    <mergeCell ref="B8:CC8"/>
    <mergeCell ref="A10:D10"/>
    <mergeCell ref="E10:AI10"/>
    <mergeCell ref="AJ10:AT10"/>
    <mergeCell ref="AU10:BD10"/>
    <mergeCell ref="BE10:BO10"/>
    <mergeCell ref="BP10:CB10"/>
    <mergeCell ref="A11:D11"/>
    <mergeCell ref="E11:AI11"/>
    <mergeCell ref="AJ11:AT11"/>
    <mergeCell ref="AU11:BD11"/>
    <mergeCell ref="BE11:BO11"/>
    <mergeCell ref="BP11:CB11"/>
    <mergeCell ref="A12:D12"/>
    <mergeCell ref="A22:D22"/>
    <mergeCell ref="E22:AI22"/>
    <mergeCell ref="AJ22:AT22"/>
    <mergeCell ref="AU22:BD22"/>
    <mergeCell ref="BE22:BO22"/>
    <mergeCell ref="BP22:CB22"/>
    <mergeCell ref="A21:D21"/>
    <mergeCell ref="E21:AI21"/>
    <mergeCell ref="AJ21:AT21"/>
    <mergeCell ref="AU21:BD21"/>
    <mergeCell ref="BE21:BO21"/>
    <mergeCell ref="BP21:CB21"/>
    <mergeCell ref="A24:D24"/>
    <mergeCell ref="E24:AI24"/>
    <mergeCell ref="AJ24:AT24"/>
    <mergeCell ref="AU24:BD24"/>
    <mergeCell ref="BE24:BO24"/>
    <mergeCell ref="BP24:CB24"/>
    <mergeCell ref="A23:D23"/>
    <mergeCell ref="E23:AI23"/>
    <mergeCell ref="AJ23:AT23"/>
    <mergeCell ref="AU23:BD23"/>
    <mergeCell ref="BE23:BO23"/>
    <mergeCell ref="BP23:CB23"/>
    <mergeCell ref="A26:D26"/>
    <mergeCell ref="E26:AI26"/>
    <mergeCell ref="AJ26:AT26"/>
    <mergeCell ref="AU26:BD26"/>
    <mergeCell ref="BE26:BO26"/>
    <mergeCell ref="BP26:CB26"/>
    <mergeCell ref="A25:D25"/>
    <mergeCell ref="E25:AI25"/>
    <mergeCell ref="AJ25:AT25"/>
    <mergeCell ref="AU25:BD25"/>
    <mergeCell ref="BE25:BO25"/>
    <mergeCell ref="BP25:CB25"/>
    <mergeCell ref="A29:D29"/>
    <mergeCell ref="E29:AI29"/>
    <mergeCell ref="AJ29:AT29"/>
    <mergeCell ref="AU29:BD29"/>
    <mergeCell ref="BE29:BO29"/>
    <mergeCell ref="BP29:CB29"/>
    <mergeCell ref="A28:D28"/>
    <mergeCell ref="E28:AI28"/>
    <mergeCell ref="AJ28:AT28"/>
    <mergeCell ref="AU28:BD28"/>
    <mergeCell ref="BE28:BO28"/>
    <mergeCell ref="BP28:CB28"/>
    <mergeCell ref="A32:CB32"/>
    <mergeCell ref="A34:D34"/>
    <mergeCell ref="E34:AM34"/>
    <mergeCell ref="AN34:AV34"/>
    <mergeCell ref="AW34:BI34"/>
    <mergeCell ref="BJ34:CB34"/>
    <mergeCell ref="A30:D30"/>
    <mergeCell ref="E30:AI30"/>
    <mergeCell ref="AJ30:AT30"/>
    <mergeCell ref="AU30:BD30"/>
    <mergeCell ref="BE30:BO30"/>
    <mergeCell ref="BP30:CB30"/>
    <mergeCell ref="A35:D35"/>
    <mergeCell ref="E35:AM35"/>
    <mergeCell ref="AN35:AV35"/>
    <mergeCell ref="AW35:BI35"/>
    <mergeCell ref="BJ35:CB35"/>
    <mergeCell ref="A36:D36"/>
    <mergeCell ref="E36:AM36"/>
    <mergeCell ref="AN36:AV36"/>
    <mergeCell ref="AW36:BI36"/>
    <mergeCell ref="BJ36:CB36"/>
    <mergeCell ref="A37:D37"/>
    <mergeCell ref="E37:AM37"/>
    <mergeCell ref="AN37:AV37"/>
    <mergeCell ref="AW37:BI37"/>
    <mergeCell ref="BJ37:CB37"/>
    <mergeCell ref="A38:D38"/>
    <mergeCell ref="E38:AM38"/>
    <mergeCell ref="AN38:AV38"/>
    <mergeCell ref="AW38:BI38"/>
    <mergeCell ref="BJ38:CB38"/>
    <mergeCell ref="A39:D39"/>
    <mergeCell ref="E39:AM39"/>
    <mergeCell ref="AN39:AV39"/>
    <mergeCell ref="AW39:BI39"/>
    <mergeCell ref="BJ39:CB39"/>
    <mergeCell ref="A40:D40"/>
    <mergeCell ref="E40:AM40"/>
    <mergeCell ref="AN40:AV40"/>
    <mergeCell ref="AW40:BI40"/>
    <mergeCell ref="BJ40:CB40"/>
    <mergeCell ref="E41:AM41"/>
    <mergeCell ref="A50:D50"/>
    <mergeCell ref="E50:AI50"/>
    <mergeCell ref="AJ50:AT50"/>
    <mergeCell ref="AU50:BD50"/>
    <mergeCell ref="BE50:BO50"/>
    <mergeCell ref="BP50:CB50"/>
    <mergeCell ref="A43:CB43"/>
    <mergeCell ref="A46:D46"/>
    <mergeCell ref="E46:AI46"/>
    <mergeCell ref="AJ46:AT46"/>
    <mergeCell ref="AU46:BD46"/>
    <mergeCell ref="BE46:BO46"/>
    <mergeCell ref="BP46:CB46"/>
    <mergeCell ref="S44:CB44"/>
    <mergeCell ref="A48:D48"/>
    <mergeCell ref="E48:AI48"/>
    <mergeCell ref="AJ48:AT48"/>
    <mergeCell ref="AU48:BD48"/>
    <mergeCell ref="BE48:BO48"/>
    <mergeCell ref="BP48:CB48"/>
    <mergeCell ref="A47:D47"/>
    <mergeCell ref="E47:AI47"/>
    <mergeCell ref="AJ47:AT47"/>
    <mergeCell ref="AU47:BD47"/>
    <mergeCell ref="A74:CB74"/>
    <mergeCell ref="A76:D76"/>
    <mergeCell ref="E76:AQ76"/>
    <mergeCell ref="AR76:BC76"/>
    <mergeCell ref="BD76:BN76"/>
    <mergeCell ref="BO76:CB76"/>
    <mergeCell ref="A52:D52"/>
    <mergeCell ref="E52:AI52"/>
    <mergeCell ref="AJ52:AT52"/>
    <mergeCell ref="AU52:BD52"/>
    <mergeCell ref="BE52:BO52"/>
    <mergeCell ref="BP52:CB52"/>
    <mergeCell ref="A53:D53"/>
    <mergeCell ref="E53:AI53"/>
    <mergeCell ref="AJ53:AT53"/>
    <mergeCell ref="AU53:BD53"/>
    <mergeCell ref="BE53:BO53"/>
    <mergeCell ref="BP53:CB53"/>
    <mergeCell ref="AU54:BD54"/>
    <mergeCell ref="BE54:BO54"/>
    <mergeCell ref="BP54:CB54"/>
    <mergeCell ref="A56:D56"/>
    <mergeCell ref="E56:AI56"/>
    <mergeCell ref="AJ56:AT56"/>
    <mergeCell ref="A77:D77"/>
    <mergeCell ref="E77:AQ77"/>
    <mergeCell ref="AR77:BC77"/>
    <mergeCell ref="BD77:BN77"/>
    <mergeCell ref="BO77:CB77"/>
    <mergeCell ref="A78:D78"/>
    <mergeCell ref="E78:AQ78"/>
    <mergeCell ref="AR78:BC78"/>
    <mergeCell ref="BD78:BN78"/>
    <mergeCell ref="BO78:CB78"/>
    <mergeCell ref="A60:CB60"/>
    <mergeCell ref="S61:CB61"/>
    <mergeCell ref="A63:D63"/>
    <mergeCell ref="E63:AI63"/>
    <mergeCell ref="AJ63:AT63"/>
    <mergeCell ref="AU63:BD63"/>
    <mergeCell ref="BE63:BO63"/>
    <mergeCell ref="BP63:CB63"/>
    <mergeCell ref="A64:D64"/>
    <mergeCell ref="E64:AI64"/>
    <mergeCell ref="AJ64:AT64"/>
    <mergeCell ref="AU64:BD64"/>
    <mergeCell ref="BE64:BO64"/>
    <mergeCell ref="A79:D79"/>
    <mergeCell ref="E79:AQ79"/>
    <mergeCell ref="AR79:BC79"/>
    <mergeCell ref="BD79:BN79"/>
    <mergeCell ref="BO79:CB79"/>
    <mergeCell ref="A80:D80"/>
    <mergeCell ref="E80:AQ80"/>
    <mergeCell ref="AR80:BC80"/>
    <mergeCell ref="BD80:BN80"/>
    <mergeCell ref="BO80:CB80"/>
    <mergeCell ref="A81:D81"/>
    <mergeCell ref="E81:AQ81"/>
    <mergeCell ref="AR81:BC81"/>
    <mergeCell ref="BD81:BN81"/>
    <mergeCell ref="BO81:CB81"/>
    <mergeCell ref="A82:D82"/>
    <mergeCell ref="E82:AQ82"/>
    <mergeCell ref="AR82:BC82"/>
    <mergeCell ref="BD82:BN82"/>
    <mergeCell ref="BO82:CB82"/>
    <mergeCell ref="A27:D27"/>
    <mergeCell ref="E27:AI27"/>
    <mergeCell ref="AJ27:AT27"/>
    <mergeCell ref="AU27:BD27"/>
    <mergeCell ref="BE27:BO27"/>
    <mergeCell ref="BP27:CB27"/>
    <mergeCell ref="A55:D55"/>
    <mergeCell ref="E55:AI55"/>
    <mergeCell ref="AJ55:AT55"/>
    <mergeCell ref="AU55:BD55"/>
    <mergeCell ref="BE55:BO55"/>
    <mergeCell ref="BP55:CB55"/>
    <mergeCell ref="A51:D51"/>
    <mergeCell ref="E51:AI51"/>
    <mergeCell ref="AJ51:AT51"/>
    <mergeCell ref="AU51:BD51"/>
    <mergeCell ref="BE51:BO51"/>
    <mergeCell ref="BP51:CB51"/>
    <mergeCell ref="A49:D49"/>
    <mergeCell ref="E49:AI49"/>
    <mergeCell ref="AJ49:AT49"/>
    <mergeCell ref="AU49:BD49"/>
    <mergeCell ref="BE49:BO49"/>
    <mergeCell ref="BP49:CB49"/>
  </mergeCells>
  <pageMargins left="0.78740157480314965" right="0.39370078740157483" top="0.59055118110236227" bottom="0.39370078740157483" header="0.27559055118110237" footer="0.27559055118110237"/>
  <pageSetup paperSize="9" scale="72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CY83"/>
  <sheetViews>
    <sheetView zoomScaleNormal="100" workbookViewId="0">
      <selection activeCell="A8" sqref="A8:XFD18"/>
    </sheetView>
  </sheetViews>
  <sheetFormatPr defaultColWidth="1.140625" defaultRowHeight="12.75"/>
  <cols>
    <col min="1" max="90" width="1.140625" style="26"/>
    <col min="91" max="91" width="9.5703125" style="26" customWidth="1"/>
    <col min="92" max="102" width="1.140625" style="26"/>
    <col min="103" max="103" width="4" style="26" bestFit="1" customWidth="1"/>
    <col min="104" max="346" width="1.140625" style="26"/>
    <col min="347" max="347" width="9.5703125" style="26" customWidth="1"/>
    <col min="348" max="358" width="1.140625" style="26"/>
    <col min="359" max="359" width="4" style="26" bestFit="1" customWidth="1"/>
    <col min="360" max="602" width="1.140625" style="26"/>
    <col min="603" max="603" width="9.5703125" style="26" customWidth="1"/>
    <col min="604" max="614" width="1.140625" style="26"/>
    <col min="615" max="615" width="4" style="26" bestFit="1" customWidth="1"/>
    <col min="616" max="858" width="1.140625" style="26"/>
    <col min="859" max="859" width="9.5703125" style="26" customWidth="1"/>
    <col min="860" max="870" width="1.140625" style="26"/>
    <col min="871" max="871" width="4" style="26" bestFit="1" customWidth="1"/>
    <col min="872" max="1114" width="1.140625" style="26"/>
    <col min="1115" max="1115" width="9.5703125" style="26" customWidth="1"/>
    <col min="1116" max="1126" width="1.140625" style="26"/>
    <col min="1127" max="1127" width="4" style="26" bestFit="1" customWidth="1"/>
    <col min="1128" max="1370" width="1.140625" style="26"/>
    <col min="1371" max="1371" width="9.5703125" style="26" customWidth="1"/>
    <col min="1372" max="1382" width="1.140625" style="26"/>
    <col min="1383" max="1383" width="4" style="26" bestFit="1" customWidth="1"/>
    <col min="1384" max="1626" width="1.140625" style="26"/>
    <col min="1627" max="1627" width="9.5703125" style="26" customWidth="1"/>
    <col min="1628" max="1638" width="1.140625" style="26"/>
    <col min="1639" max="1639" width="4" style="26" bestFit="1" customWidth="1"/>
    <col min="1640" max="1882" width="1.140625" style="26"/>
    <col min="1883" max="1883" width="9.5703125" style="26" customWidth="1"/>
    <col min="1884" max="1894" width="1.140625" style="26"/>
    <col min="1895" max="1895" width="4" style="26" bestFit="1" customWidth="1"/>
    <col min="1896" max="2138" width="1.140625" style="26"/>
    <col min="2139" max="2139" width="9.5703125" style="26" customWidth="1"/>
    <col min="2140" max="2150" width="1.140625" style="26"/>
    <col min="2151" max="2151" width="4" style="26" bestFit="1" customWidth="1"/>
    <col min="2152" max="2394" width="1.140625" style="26"/>
    <col min="2395" max="2395" width="9.5703125" style="26" customWidth="1"/>
    <col min="2396" max="2406" width="1.140625" style="26"/>
    <col min="2407" max="2407" width="4" style="26" bestFit="1" customWidth="1"/>
    <col min="2408" max="2650" width="1.140625" style="26"/>
    <col min="2651" max="2651" width="9.5703125" style="26" customWidth="1"/>
    <col min="2652" max="2662" width="1.140625" style="26"/>
    <col min="2663" max="2663" width="4" style="26" bestFit="1" customWidth="1"/>
    <col min="2664" max="2906" width="1.140625" style="26"/>
    <col min="2907" max="2907" width="9.5703125" style="26" customWidth="1"/>
    <col min="2908" max="2918" width="1.140625" style="26"/>
    <col min="2919" max="2919" width="4" style="26" bestFit="1" customWidth="1"/>
    <col min="2920" max="3162" width="1.140625" style="26"/>
    <col min="3163" max="3163" width="9.5703125" style="26" customWidth="1"/>
    <col min="3164" max="3174" width="1.140625" style="26"/>
    <col min="3175" max="3175" width="4" style="26" bestFit="1" customWidth="1"/>
    <col min="3176" max="3418" width="1.140625" style="26"/>
    <col min="3419" max="3419" width="9.5703125" style="26" customWidth="1"/>
    <col min="3420" max="3430" width="1.140625" style="26"/>
    <col min="3431" max="3431" width="4" style="26" bestFit="1" customWidth="1"/>
    <col min="3432" max="3674" width="1.140625" style="26"/>
    <col min="3675" max="3675" width="9.5703125" style="26" customWidth="1"/>
    <col min="3676" max="3686" width="1.140625" style="26"/>
    <col min="3687" max="3687" width="4" style="26" bestFit="1" customWidth="1"/>
    <col min="3688" max="3930" width="1.140625" style="26"/>
    <col min="3931" max="3931" width="9.5703125" style="26" customWidth="1"/>
    <col min="3932" max="3942" width="1.140625" style="26"/>
    <col min="3943" max="3943" width="4" style="26" bestFit="1" customWidth="1"/>
    <col min="3944" max="4186" width="1.140625" style="26"/>
    <col min="4187" max="4187" width="9.5703125" style="26" customWidth="1"/>
    <col min="4188" max="4198" width="1.140625" style="26"/>
    <col min="4199" max="4199" width="4" style="26" bestFit="1" customWidth="1"/>
    <col min="4200" max="4442" width="1.140625" style="26"/>
    <col min="4443" max="4443" width="9.5703125" style="26" customWidth="1"/>
    <col min="4444" max="4454" width="1.140625" style="26"/>
    <col min="4455" max="4455" width="4" style="26" bestFit="1" customWidth="1"/>
    <col min="4456" max="4698" width="1.140625" style="26"/>
    <col min="4699" max="4699" width="9.5703125" style="26" customWidth="1"/>
    <col min="4700" max="4710" width="1.140625" style="26"/>
    <col min="4711" max="4711" width="4" style="26" bestFit="1" customWidth="1"/>
    <col min="4712" max="4954" width="1.140625" style="26"/>
    <col min="4955" max="4955" width="9.5703125" style="26" customWidth="1"/>
    <col min="4956" max="4966" width="1.140625" style="26"/>
    <col min="4967" max="4967" width="4" style="26" bestFit="1" customWidth="1"/>
    <col min="4968" max="5210" width="1.140625" style="26"/>
    <col min="5211" max="5211" width="9.5703125" style="26" customWidth="1"/>
    <col min="5212" max="5222" width="1.140625" style="26"/>
    <col min="5223" max="5223" width="4" style="26" bestFit="1" customWidth="1"/>
    <col min="5224" max="5466" width="1.140625" style="26"/>
    <col min="5467" max="5467" width="9.5703125" style="26" customWidth="1"/>
    <col min="5468" max="5478" width="1.140625" style="26"/>
    <col min="5479" max="5479" width="4" style="26" bestFit="1" customWidth="1"/>
    <col min="5480" max="5722" width="1.140625" style="26"/>
    <col min="5723" max="5723" width="9.5703125" style="26" customWidth="1"/>
    <col min="5724" max="5734" width="1.140625" style="26"/>
    <col min="5735" max="5735" width="4" style="26" bestFit="1" customWidth="1"/>
    <col min="5736" max="5978" width="1.140625" style="26"/>
    <col min="5979" max="5979" width="9.5703125" style="26" customWidth="1"/>
    <col min="5980" max="5990" width="1.140625" style="26"/>
    <col min="5991" max="5991" width="4" style="26" bestFit="1" customWidth="1"/>
    <col min="5992" max="6234" width="1.140625" style="26"/>
    <col min="6235" max="6235" width="9.5703125" style="26" customWidth="1"/>
    <col min="6236" max="6246" width="1.140625" style="26"/>
    <col min="6247" max="6247" width="4" style="26" bestFit="1" customWidth="1"/>
    <col min="6248" max="6490" width="1.140625" style="26"/>
    <col min="6491" max="6491" width="9.5703125" style="26" customWidth="1"/>
    <col min="6492" max="6502" width="1.140625" style="26"/>
    <col min="6503" max="6503" width="4" style="26" bestFit="1" customWidth="1"/>
    <col min="6504" max="6746" width="1.140625" style="26"/>
    <col min="6747" max="6747" width="9.5703125" style="26" customWidth="1"/>
    <col min="6748" max="6758" width="1.140625" style="26"/>
    <col min="6759" max="6759" width="4" style="26" bestFit="1" customWidth="1"/>
    <col min="6760" max="7002" width="1.140625" style="26"/>
    <col min="7003" max="7003" width="9.5703125" style="26" customWidth="1"/>
    <col min="7004" max="7014" width="1.140625" style="26"/>
    <col min="7015" max="7015" width="4" style="26" bestFit="1" customWidth="1"/>
    <col min="7016" max="7258" width="1.140625" style="26"/>
    <col min="7259" max="7259" width="9.5703125" style="26" customWidth="1"/>
    <col min="7260" max="7270" width="1.140625" style="26"/>
    <col min="7271" max="7271" width="4" style="26" bestFit="1" customWidth="1"/>
    <col min="7272" max="7514" width="1.140625" style="26"/>
    <col min="7515" max="7515" width="9.5703125" style="26" customWidth="1"/>
    <col min="7516" max="7526" width="1.140625" style="26"/>
    <col min="7527" max="7527" width="4" style="26" bestFit="1" customWidth="1"/>
    <col min="7528" max="7770" width="1.140625" style="26"/>
    <col min="7771" max="7771" width="9.5703125" style="26" customWidth="1"/>
    <col min="7772" max="7782" width="1.140625" style="26"/>
    <col min="7783" max="7783" width="4" style="26" bestFit="1" customWidth="1"/>
    <col min="7784" max="8026" width="1.140625" style="26"/>
    <col min="8027" max="8027" width="9.5703125" style="26" customWidth="1"/>
    <col min="8028" max="8038" width="1.140625" style="26"/>
    <col min="8039" max="8039" width="4" style="26" bestFit="1" customWidth="1"/>
    <col min="8040" max="8282" width="1.140625" style="26"/>
    <col min="8283" max="8283" width="9.5703125" style="26" customWidth="1"/>
    <col min="8284" max="8294" width="1.140625" style="26"/>
    <col min="8295" max="8295" width="4" style="26" bestFit="1" customWidth="1"/>
    <col min="8296" max="8538" width="1.140625" style="26"/>
    <col min="8539" max="8539" width="9.5703125" style="26" customWidth="1"/>
    <col min="8540" max="8550" width="1.140625" style="26"/>
    <col min="8551" max="8551" width="4" style="26" bestFit="1" customWidth="1"/>
    <col min="8552" max="8794" width="1.140625" style="26"/>
    <col min="8795" max="8795" width="9.5703125" style="26" customWidth="1"/>
    <col min="8796" max="8806" width="1.140625" style="26"/>
    <col min="8807" max="8807" width="4" style="26" bestFit="1" customWidth="1"/>
    <col min="8808" max="9050" width="1.140625" style="26"/>
    <col min="9051" max="9051" width="9.5703125" style="26" customWidth="1"/>
    <col min="9052" max="9062" width="1.140625" style="26"/>
    <col min="9063" max="9063" width="4" style="26" bestFit="1" customWidth="1"/>
    <col min="9064" max="9306" width="1.140625" style="26"/>
    <col min="9307" max="9307" width="9.5703125" style="26" customWidth="1"/>
    <col min="9308" max="9318" width="1.140625" style="26"/>
    <col min="9319" max="9319" width="4" style="26" bestFit="1" customWidth="1"/>
    <col min="9320" max="9562" width="1.140625" style="26"/>
    <col min="9563" max="9563" width="9.5703125" style="26" customWidth="1"/>
    <col min="9564" max="9574" width="1.140625" style="26"/>
    <col min="9575" max="9575" width="4" style="26" bestFit="1" customWidth="1"/>
    <col min="9576" max="9818" width="1.140625" style="26"/>
    <col min="9819" max="9819" width="9.5703125" style="26" customWidth="1"/>
    <col min="9820" max="9830" width="1.140625" style="26"/>
    <col min="9831" max="9831" width="4" style="26" bestFit="1" customWidth="1"/>
    <col min="9832" max="10074" width="1.140625" style="26"/>
    <col min="10075" max="10075" width="9.5703125" style="26" customWidth="1"/>
    <col min="10076" max="10086" width="1.140625" style="26"/>
    <col min="10087" max="10087" width="4" style="26" bestFit="1" customWidth="1"/>
    <col min="10088" max="10330" width="1.140625" style="26"/>
    <col min="10331" max="10331" width="9.5703125" style="26" customWidth="1"/>
    <col min="10332" max="10342" width="1.140625" style="26"/>
    <col min="10343" max="10343" width="4" style="26" bestFit="1" customWidth="1"/>
    <col min="10344" max="10586" width="1.140625" style="26"/>
    <col min="10587" max="10587" width="9.5703125" style="26" customWidth="1"/>
    <col min="10588" max="10598" width="1.140625" style="26"/>
    <col min="10599" max="10599" width="4" style="26" bestFit="1" customWidth="1"/>
    <col min="10600" max="10842" width="1.140625" style="26"/>
    <col min="10843" max="10843" width="9.5703125" style="26" customWidth="1"/>
    <col min="10844" max="10854" width="1.140625" style="26"/>
    <col min="10855" max="10855" width="4" style="26" bestFit="1" customWidth="1"/>
    <col min="10856" max="11098" width="1.140625" style="26"/>
    <col min="11099" max="11099" width="9.5703125" style="26" customWidth="1"/>
    <col min="11100" max="11110" width="1.140625" style="26"/>
    <col min="11111" max="11111" width="4" style="26" bestFit="1" customWidth="1"/>
    <col min="11112" max="11354" width="1.140625" style="26"/>
    <col min="11355" max="11355" width="9.5703125" style="26" customWidth="1"/>
    <col min="11356" max="11366" width="1.140625" style="26"/>
    <col min="11367" max="11367" width="4" style="26" bestFit="1" customWidth="1"/>
    <col min="11368" max="11610" width="1.140625" style="26"/>
    <col min="11611" max="11611" width="9.5703125" style="26" customWidth="1"/>
    <col min="11612" max="11622" width="1.140625" style="26"/>
    <col min="11623" max="11623" width="4" style="26" bestFit="1" customWidth="1"/>
    <col min="11624" max="11866" width="1.140625" style="26"/>
    <col min="11867" max="11867" width="9.5703125" style="26" customWidth="1"/>
    <col min="11868" max="11878" width="1.140625" style="26"/>
    <col min="11879" max="11879" width="4" style="26" bestFit="1" customWidth="1"/>
    <col min="11880" max="12122" width="1.140625" style="26"/>
    <col min="12123" max="12123" width="9.5703125" style="26" customWidth="1"/>
    <col min="12124" max="12134" width="1.140625" style="26"/>
    <col min="12135" max="12135" width="4" style="26" bestFit="1" customWidth="1"/>
    <col min="12136" max="12378" width="1.140625" style="26"/>
    <col min="12379" max="12379" width="9.5703125" style="26" customWidth="1"/>
    <col min="12380" max="12390" width="1.140625" style="26"/>
    <col min="12391" max="12391" width="4" style="26" bestFit="1" customWidth="1"/>
    <col min="12392" max="12634" width="1.140625" style="26"/>
    <col min="12635" max="12635" width="9.5703125" style="26" customWidth="1"/>
    <col min="12636" max="12646" width="1.140625" style="26"/>
    <col min="12647" max="12647" width="4" style="26" bestFit="1" customWidth="1"/>
    <col min="12648" max="12890" width="1.140625" style="26"/>
    <col min="12891" max="12891" width="9.5703125" style="26" customWidth="1"/>
    <col min="12892" max="12902" width="1.140625" style="26"/>
    <col min="12903" max="12903" width="4" style="26" bestFit="1" customWidth="1"/>
    <col min="12904" max="13146" width="1.140625" style="26"/>
    <col min="13147" max="13147" width="9.5703125" style="26" customWidth="1"/>
    <col min="13148" max="13158" width="1.140625" style="26"/>
    <col min="13159" max="13159" width="4" style="26" bestFit="1" customWidth="1"/>
    <col min="13160" max="13402" width="1.140625" style="26"/>
    <col min="13403" max="13403" width="9.5703125" style="26" customWidth="1"/>
    <col min="13404" max="13414" width="1.140625" style="26"/>
    <col min="13415" max="13415" width="4" style="26" bestFit="1" customWidth="1"/>
    <col min="13416" max="13658" width="1.140625" style="26"/>
    <col min="13659" max="13659" width="9.5703125" style="26" customWidth="1"/>
    <col min="13660" max="13670" width="1.140625" style="26"/>
    <col min="13671" max="13671" width="4" style="26" bestFit="1" customWidth="1"/>
    <col min="13672" max="13914" width="1.140625" style="26"/>
    <col min="13915" max="13915" width="9.5703125" style="26" customWidth="1"/>
    <col min="13916" max="13926" width="1.140625" style="26"/>
    <col min="13927" max="13927" width="4" style="26" bestFit="1" customWidth="1"/>
    <col min="13928" max="14170" width="1.140625" style="26"/>
    <col min="14171" max="14171" width="9.5703125" style="26" customWidth="1"/>
    <col min="14172" max="14182" width="1.140625" style="26"/>
    <col min="14183" max="14183" width="4" style="26" bestFit="1" customWidth="1"/>
    <col min="14184" max="14426" width="1.140625" style="26"/>
    <col min="14427" max="14427" width="9.5703125" style="26" customWidth="1"/>
    <col min="14428" max="14438" width="1.140625" style="26"/>
    <col min="14439" max="14439" width="4" style="26" bestFit="1" customWidth="1"/>
    <col min="14440" max="14682" width="1.140625" style="26"/>
    <col min="14683" max="14683" width="9.5703125" style="26" customWidth="1"/>
    <col min="14684" max="14694" width="1.140625" style="26"/>
    <col min="14695" max="14695" width="4" style="26" bestFit="1" customWidth="1"/>
    <col min="14696" max="14938" width="1.140625" style="26"/>
    <col min="14939" max="14939" width="9.5703125" style="26" customWidth="1"/>
    <col min="14940" max="14950" width="1.140625" style="26"/>
    <col min="14951" max="14951" width="4" style="26" bestFit="1" customWidth="1"/>
    <col min="14952" max="15194" width="1.140625" style="26"/>
    <col min="15195" max="15195" width="9.5703125" style="26" customWidth="1"/>
    <col min="15196" max="15206" width="1.140625" style="26"/>
    <col min="15207" max="15207" width="4" style="26" bestFit="1" customWidth="1"/>
    <col min="15208" max="15450" width="1.140625" style="26"/>
    <col min="15451" max="15451" width="9.5703125" style="26" customWidth="1"/>
    <col min="15452" max="15462" width="1.140625" style="26"/>
    <col min="15463" max="15463" width="4" style="26" bestFit="1" customWidth="1"/>
    <col min="15464" max="15706" width="1.140625" style="26"/>
    <col min="15707" max="15707" width="9.5703125" style="26" customWidth="1"/>
    <col min="15708" max="15718" width="1.140625" style="26"/>
    <col min="15719" max="15719" width="4" style="26" bestFit="1" customWidth="1"/>
    <col min="15720" max="15962" width="1.140625" style="26"/>
    <col min="15963" max="15963" width="9.5703125" style="26" customWidth="1"/>
    <col min="15964" max="15974" width="1.140625" style="26"/>
    <col min="15975" max="15975" width="4" style="26" bestFit="1" customWidth="1"/>
    <col min="15976" max="16218" width="1.140625" style="26"/>
    <col min="16219" max="16219" width="9.5703125" style="26" customWidth="1"/>
    <col min="16220" max="16230" width="1.140625" style="26"/>
    <col min="16231" max="16231" width="4" style="26" bestFit="1" customWidth="1"/>
    <col min="16232" max="16384" width="1.140625" style="26"/>
  </cols>
  <sheetData>
    <row r="1" spans="1:81" s="23" customFormat="1" ht="32.25" customHeight="1">
      <c r="A1" s="459" t="s">
        <v>540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81" s="25" customFormat="1" ht="9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1" s="23" customFormat="1" ht="15.75">
      <c r="A3" s="23" t="s">
        <v>172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475" t="s">
        <v>81</v>
      </c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5"/>
      <c r="CB3" s="475"/>
    </row>
    <row r="4" spans="1:81" s="25" customFormat="1" ht="9.7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1" s="23" customFormat="1" ht="47.25" customHeight="1">
      <c r="A5" s="23" t="s">
        <v>86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481" t="s">
        <v>410</v>
      </c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82"/>
      <c r="BB5" s="482"/>
      <c r="BC5" s="482"/>
      <c r="BD5" s="482"/>
      <c r="BE5" s="482"/>
      <c r="BF5" s="482"/>
      <c r="BG5" s="482"/>
      <c r="BH5" s="482"/>
      <c r="BI5" s="482"/>
      <c r="BJ5" s="482"/>
      <c r="BK5" s="482"/>
      <c r="BL5" s="482"/>
      <c r="BM5" s="482"/>
      <c r="BN5" s="482"/>
      <c r="BO5" s="482"/>
      <c r="BP5" s="482"/>
      <c r="BQ5" s="482"/>
      <c r="BR5" s="482"/>
      <c r="BS5" s="482"/>
      <c r="BT5" s="482"/>
      <c r="BU5" s="482"/>
      <c r="BV5" s="482"/>
      <c r="BW5" s="482"/>
      <c r="BX5" s="482"/>
      <c r="BY5" s="482"/>
      <c r="BZ5" s="482"/>
      <c r="CA5" s="482"/>
      <c r="CB5" s="482"/>
    </row>
    <row r="6" spans="1:81" s="23" customFormat="1" ht="15.7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1" s="23" customFormat="1" ht="22.5" customHeight="1">
      <c r="A7" s="459" t="s">
        <v>292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</row>
    <row r="8" spans="1:81" s="23" customFormat="1" ht="15.75">
      <c r="A8" s="221"/>
      <c r="B8" s="380" t="s">
        <v>545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</row>
    <row r="10" spans="1:81">
      <c r="A10" s="377" t="s">
        <v>89</v>
      </c>
      <c r="B10" s="378"/>
      <c r="C10" s="378"/>
      <c r="D10" s="379"/>
      <c r="E10" s="377" t="s">
        <v>121</v>
      </c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9"/>
      <c r="AJ10" s="377" t="s">
        <v>123</v>
      </c>
      <c r="AK10" s="378"/>
      <c r="AL10" s="378"/>
      <c r="AM10" s="378"/>
      <c r="AN10" s="378"/>
      <c r="AO10" s="378"/>
      <c r="AP10" s="378"/>
      <c r="AQ10" s="378"/>
      <c r="AR10" s="378"/>
      <c r="AS10" s="378"/>
      <c r="AT10" s="379"/>
      <c r="AU10" s="377" t="s">
        <v>123</v>
      </c>
      <c r="AV10" s="378"/>
      <c r="AW10" s="378"/>
      <c r="AX10" s="378"/>
      <c r="AY10" s="378"/>
      <c r="AZ10" s="378"/>
      <c r="BA10" s="378"/>
      <c r="BB10" s="378"/>
      <c r="BC10" s="378"/>
      <c r="BD10" s="379"/>
      <c r="BE10" s="377" t="s">
        <v>190</v>
      </c>
      <c r="BF10" s="378"/>
      <c r="BG10" s="378"/>
      <c r="BH10" s="378"/>
      <c r="BI10" s="378"/>
      <c r="BJ10" s="378"/>
      <c r="BK10" s="378"/>
      <c r="BL10" s="378"/>
      <c r="BM10" s="378"/>
      <c r="BN10" s="378"/>
      <c r="BO10" s="379"/>
      <c r="BP10" s="377" t="s">
        <v>78</v>
      </c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9"/>
    </row>
    <row r="11" spans="1:81">
      <c r="A11" s="374" t="s">
        <v>96</v>
      </c>
      <c r="B11" s="375"/>
      <c r="C11" s="375"/>
      <c r="D11" s="376"/>
      <c r="E11" s="374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6"/>
      <c r="AJ11" s="374" t="s">
        <v>191</v>
      </c>
      <c r="AK11" s="375"/>
      <c r="AL11" s="375"/>
      <c r="AM11" s="375"/>
      <c r="AN11" s="375"/>
      <c r="AO11" s="375"/>
      <c r="AP11" s="375"/>
      <c r="AQ11" s="375"/>
      <c r="AR11" s="375"/>
      <c r="AS11" s="375"/>
      <c r="AT11" s="376"/>
      <c r="AU11" s="374" t="s">
        <v>192</v>
      </c>
      <c r="AV11" s="375"/>
      <c r="AW11" s="375"/>
      <c r="AX11" s="375"/>
      <c r="AY11" s="375"/>
      <c r="AZ11" s="375"/>
      <c r="BA11" s="375"/>
      <c r="BB11" s="375"/>
      <c r="BC11" s="375"/>
      <c r="BD11" s="376"/>
      <c r="BE11" s="374" t="s">
        <v>193</v>
      </c>
      <c r="BF11" s="375"/>
      <c r="BG11" s="375"/>
      <c r="BH11" s="375"/>
      <c r="BI11" s="375"/>
      <c r="BJ11" s="375"/>
      <c r="BK11" s="375"/>
      <c r="BL11" s="375"/>
      <c r="BM11" s="375"/>
      <c r="BN11" s="375"/>
      <c r="BO11" s="376"/>
      <c r="BP11" s="374" t="s">
        <v>127</v>
      </c>
      <c r="BQ11" s="375"/>
      <c r="BR11" s="375"/>
      <c r="BS11" s="375"/>
      <c r="BT11" s="375"/>
      <c r="BU11" s="375"/>
      <c r="BV11" s="375"/>
      <c r="BW11" s="375"/>
      <c r="BX11" s="375"/>
      <c r="BY11" s="375"/>
      <c r="BZ11" s="375"/>
      <c r="CA11" s="375"/>
      <c r="CB11" s="376"/>
    </row>
    <row r="12" spans="1:81">
      <c r="A12" s="374"/>
      <c r="B12" s="375"/>
      <c r="C12" s="375"/>
      <c r="D12" s="376"/>
      <c r="E12" s="374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6"/>
      <c r="AJ12" s="374"/>
      <c r="AK12" s="375"/>
      <c r="AL12" s="375"/>
      <c r="AM12" s="375"/>
      <c r="AN12" s="375"/>
      <c r="AO12" s="375"/>
      <c r="AP12" s="375"/>
      <c r="AQ12" s="375"/>
      <c r="AR12" s="375"/>
      <c r="AS12" s="375"/>
      <c r="AT12" s="376"/>
      <c r="AU12" s="374" t="s">
        <v>194</v>
      </c>
      <c r="AV12" s="375"/>
      <c r="AW12" s="375"/>
      <c r="AX12" s="375"/>
      <c r="AY12" s="375"/>
      <c r="AZ12" s="375"/>
      <c r="BA12" s="375"/>
      <c r="BB12" s="375"/>
      <c r="BC12" s="375"/>
      <c r="BD12" s="376"/>
      <c r="BE12" s="374" t="s">
        <v>130</v>
      </c>
      <c r="BF12" s="375"/>
      <c r="BG12" s="375"/>
      <c r="BH12" s="375"/>
      <c r="BI12" s="375"/>
      <c r="BJ12" s="375"/>
      <c r="BK12" s="375"/>
      <c r="BL12" s="375"/>
      <c r="BM12" s="375"/>
      <c r="BN12" s="375"/>
      <c r="BO12" s="376"/>
      <c r="BP12" s="374"/>
      <c r="BQ12" s="375"/>
      <c r="BR12" s="375"/>
      <c r="BS12" s="375"/>
      <c r="BT12" s="375"/>
      <c r="BU12" s="375"/>
      <c r="BV12" s="375"/>
      <c r="BW12" s="375"/>
      <c r="BX12" s="375"/>
      <c r="BY12" s="375"/>
      <c r="BZ12" s="375"/>
      <c r="CA12" s="375"/>
      <c r="CB12" s="376"/>
    </row>
    <row r="13" spans="1:81">
      <c r="A13" s="420"/>
      <c r="B13" s="421"/>
      <c r="C13" s="421"/>
      <c r="D13" s="422"/>
      <c r="E13" s="420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2"/>
      <c r="AJ13" s="420"/>
      <c r="AK13" s="421"/>
      <c r="AL13" s="421"/>
      <c r="AM13" s="421"/>
      <c r="AN13" s="421"/>
      <c r="AO13" s="421"/>
      <c r="AP13" s="421"/>
      <c r="AQ13" s="421"/>
      <c r="AR13" s="421"/>
      <c r="AS13" s="421"/>
      <c r="AT13" s="422"/>
      <c r="AU13" s="420"/>
      <c r="AV13" s="421"/>
      <c r="AW13" s="421"/>
      <c r="AX13" s="421"/>
      <c r="AY13" s="421"/>
      <c r="AZ13" s="421"/>
      <c r="BA13" s="421"/>
      <c r="BB13" s="421"/>
      <c r="BC13" s="421"/>
      <c r="BD13" s="422"/>
      <c r="BE13" s="420"/>
      <c r="BF13" s="421"/>
      <c r="BG13" s="421"/>
      <c r="BH13" s="421"/>
      <c r="BI13" s="421"/>
      <c r="BJ13" s="421"/>
      <c r="BK13" s="421"/>
      <c r="BL13" s="421"/>
      <c r="BM13" s="421"/>
      <c r="BN13" s="421"/>
      <c r="BO13" s="422"/>
      <c r="BP13" s="420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2"/>
    </row>
    <row r="14" spans="1:81">
      <c r="A14" s="420">
        <v>1</v>
      </c>
      <c r="B14" s="421"/>
      <c r="C14" s="421"/>
      <c r="D14" s="422"/>
      <c r="E14" s="420">
        <v>2</v>
      </c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2"/>
      <c r="AJ14" s="420">
        <v>3</v>
      </c>
      <c r="AK14" s="421"/>
      <c r="AL14" s="421"/>
      <c r="AM14" s="421"/>
      <c r="AN14" s="421"/>
      <c r="AO14" s="421"/>
      <c r="AP14" s="421"/>
      <c r="AQ14" s="421"/>
      <c r="AR14" s="421"/>
      <c r="AS14" s="421"/>
      <c r="AT14" s="422"/>
      <c r="AU14" s="420">
        <v>4</v>
      </c>
      <c r="AV14" s="421"/>
      <c r="AW14" s="421"/>
      <c r="AX14" s="421"/>
      <c r="AY14" s="421"/>
      <c r="AZ14" s="421"/>
      <c r="BA14" s="421"/>
      <c r="BB14" s="421"/>
      <c r="BC14" s="421"/>
      <c r="BD14" s="422"/>
      <c r="BE14" s="420">
        <v>5</v>
      </c>
      <c r="BF14" s="421"/>
      <c r="BG14" s="421"/>
      <c r="BH14" s="421"/>
      <c r="BI14" s="421"/>
      <c r="BJ14" s="421"/>
      <c r="BK14" s="421"/>
      <c r="BL14" s="421"/>
      <c r="BM14" s="421"/>
      <c r="BN14" s="421"/>
      <c r="BO14" s="422"/>
      <c r="BP14" s="420">
        <v>6</v>
      </c>
      <c r="BQ14" s="421"/>
      <c r="BR14" s="421"/>
      <c r="BS14" s="421"/>
      <c r="BT14" s="421"/>
      <c r="BU14" s="421"/>
      <c r="BV14" s="421"/>
      <c r="BW14" s="421"/>
      <c r="BX14" s="421"/>
      <c r="BY14" s="421"/>
      <c r="BZ14" s="421"/>
      <c r="CA14" s="421"/>
      <c r="CB14" s="422"/>
    </row>
    <row r="15" spans="1:81">
      <c r="A15" s="410">
        <v>1</v>
      </c>
      <c r="B15" s="411"/>
      <c r="C15" s="411"/>
      <c r="D15" s="412"/>
      <c r="E15" s="438" t="s">
        <v>546</v>
      </c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40"/>
      <c r="AJ15" s="410">
        <v>1</v>
      </c>
      <c r="AK15" s="411"/>
      <c r="AL15" s="411"/>
      <c r="AM15" s="411"/>
      <c r="AN15" s="411"/>
      <c r="AO15" s="411"/>
      <c r="AP15" s="411"/>
      <c r="AQ15" s="411"/>
      <c r="AR15" s="411"/>
      <c r="AS15" s="411"/>
      <c r="AT15" s="412"/>
      <c r="AU15" s="410">
        <v>4</v>
      </c>
      <c r="AV15" s="411"/>
      <c r="AW15" s="411"/>
      <c r="AX15" s="411"/>
      <c r="AY15" s="411"/>
      <c r="AZ15" s="411"/>
      <c r="BA15" s="411"/>
      <c r="BB15" s="411"/>
      <c r="BC15" s="411"/>
      <c r="BD15" s="412"/>
      <c r="BE15" s="444">
        <v>125</v>
      </c>
      <c r="BF15" s="445"/>
      <c r="BG15" s="445"/>
      <c r="BH15" s="445"/>
      <c r="BI15" s="445"/>
      <c r="BJ15" s="445"/>
      <c r="BK15" s="445"/>
      <c r="BL15" s="445"/>
      <c r="BM15" s="445"/>
      <c r="BN15" s="445"/>
      <c r="BO15" s="446"/>
      <c r="BP15" s="444">
        <f>AJ15*AU15*BE15</f>
        <v>500</v>
      </c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6"/>
    </row>
    <row r="16" spans="1:81">
      <c r="A16" s="438"/>
      <c r="B16" s="439"/>
      <c r="C16" s="439"/>
      <c r="D16" s="440"/>
      <c r="E16" s="404" t="s">
        <v>119</v>
      </c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6"/>
      <c r="AJ16" s="410" t="s">
        <v>9</v>
      </c>
      <c r="AK16" s="411"/>
      <c r="AL16" s="411"/>
      <c r="AM16" s="411"/>
      <c r="AN16" s="411"/>
      <c r="AO16" s="411"/>
      <c r="AP16" s="411"/>
      <c r="AQ16" s="411"/>
      <c r="AR16" s="411"/>
      <c r="AS16" s="411"/>
      <c r="AT16" s="412"/>
      <c r="AU16" s="410" t="s">
        <v>9</v>
      </c>
      <c r="AV16" s="411"/>
      <c r="AW16" s="411"/>
      <c r="AX16" s="411"/>
      <c r="AY16" s="411"/>
      <c r="AZ16" s="411"/>
      <c r="BA16" s="411"/>
      <c r="BB16" s="411"/>
      <c r="BC16" s="411"/>
      <c r="BD16" s="412"/>
      <c r="BE16" s="444" t="s">
        <v>9</v>
      </c>
      <c r="BF16" s="445"/>
      <c r="BG16" s="445"/>
      <c r="BH16" s="445"/>
      <c r="BI16" s="445"/>
      <c r="BJ16" s="445"/>
      <c r="BK16" s="445"/>
      <c r="BL16" s="445"/>
      <c r="BM16" s="445"/>
      <c r="BN16" s="445"/>
      <c r="BO16" s="446"/>
      <c r="BP16" s="444">
        <f>SUM(BP15:CB15)</f>
        <v>500</v>
      </c>
      <c r="BQ16" s="445"/>
      <c r="BR16" s="445"/>
      <c r="BS16" s="445"/>
      <c r="BT16" s="445"/>
      <c r="BU16" s="445"/>
      <c r="BV16" s="445"/>
      <c r="BW16" s="445"/>
      <c r="BX16" s="445"/>
      <c r="BY16" s="445"/>
      <c r="BZ16" s="445"/>
      <c r="CA16" s="445"/>
      <c r="CB16" s="446"/>
    </row>
    <row r="17" spans="1:91">
      <c r="A17" s="438"/>
      <c r="B17" s="439"/>
      <c r="C17" s="439"/>
      <c r="D17" s="440"/>
      <c r="E17" s="404" t="s">
        <v>120</v>
      </c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6"/>
      <c r="AJ17" s="410" t="s">
        <v>9</v>
      </c>
      <c r="AK17" s="411"/>
      <c r="AL17" s="411"/>
      <c r="AM17" s="411"/>
      <c r="AN17" s="411"/>
      <c r="AO17" s="411"/>
      <c r="AP17" s="411"/>
      <c r="AQ17" s="411"/>
      <c r="AR17" s="411"/>
      <c r="AS17" s="411"/>
      <c r="AT17" s="412"/>
      <c r="AU17" s="410" t="s">
        <v>9</v>
      </c>
      <c r="AV17" s="411"/>
      <c r="AW17" s="411"/>
      <c r="AX17" s="411"/>
      <c r="AY17" s="411"/>
      <c r="AZ17" s="411"/>
      <c r="BA17" s="411"/>
      <c r="BB17" s="411"/>
      <c r="BC17" s="411"/>
      <c r="BD17" s="412"/>
      <c r="BE17" s="444" t="s">
        <v>9</v>
      </c>
      <c r="BF17" s="445"/>
      <c r="BG17" s="445"/>
      <c r="BH17" s="445"/>
      <c r="BI17" s="445"/>
      <c r="BJ17" s="445"/>
      <c r="BK17" s="445"/>
      <c r="BL17" s="445"/>
      <c r="BM17" s="445"/>
      <c r="BN17" s="445"/>
      <c r="BO17" s="446"/>
      <c r="BP17" s="463">
        <f>BP16</f>
        <v>500</v>
      </c>
      <c r="BQ17" s="464"/>
      <c r="BR17" s="464"/>
      <c r="BS17" s="464"/>
      <c r="BT17" s="464"/>
      <c r="BU17" s="464"/>
      <c r="BV17" s="464"/>
      <c r="BW17" s="464"/>
      <c r="BX17" s="464"/>
      <c r="BY17" s="464"/>
      <c r="BZ17" s="464"/>
      <c r="CA17" s="464"/>
      <c r="CB17" s="465"/>
    </row>
    <row r="18" spans="1:91" s="23" customFormat="1" ht="21.75" customHeight="1">
      <c r="A18" s="380" t="s">
        <v>547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</row>
    <row r="20" spans="1:91">
      <c r="A20" s="377" t="s">
        <v>89</v>
      </c>
      <c r="B20" s="378"/>
      <c r="C20" s="378"/>
      <c r="D20" s="379"/>
      <c r="E20" s="377" t="s">
        <v>121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9"/>
      <c r="AJ20" s="377" t="s">
        <v>123</v>
      </c>
      <c r="AK20" s="378"/>
      <c r="AL20" s="378"/>
      <c r="AM20" s="378"/>
      <c r="AN20" s="378"/>
      <c r="AO20" s="378"/>
      <c r="AP20" s="378"/>
      <c r="AQ20" s="378"/>
      <c r="AR20" s="378"/>
      <c r="AS20" s="378"/>
      <c r="AT20" s="379"/>
      <c r="AU20" s="377" t="s">
        <v>123</v>
      </c>
      <c r="AV20" s="378"/>
      <c r="AW20" s="378"/>
      <c r="AX20" s="378"/>
      <c r="AY20" s="378"/>
      <c r="AZ20" s="378"/>
      <c r="BA20" s="378"/>
      <c r="BB20" s="378"/>
      <c r="BC20" s="378"/>
      <c r="BD20" s="379"/>
      <c r="BE20" s="377" t="s">
        <v>190</v>
      </c>
      <c r="BF20" s="378"/>
      <c r="BG20" s="378"/>
      <c r="BH20" s="378"/>
      <c r="BI20" s="378"/>
      <c r="BJ20" s="378"/>
      <c r="BK20" s="378"/>
      <c r="BL20" s="378"/>
      <c r="BM20" s="378"/>
      <c r="BN20" s="378"/>
      <c r="BO20" s="379"/>
      <c r="BP20" s="377" t="s">
        <v>78</v>
      </c>
      <c r="BQ20" s="378"/>
      <c r="BR20" s="378"/>
      <c r="BS20" s="378"/>
      <c r="BT20" s="378"/>
      <c r="BU20" s="378"/>
      <c r="BV20" s="378"/>
      <c r="BW20" s="378"/>
      <c r="BX20" s="378"/>
      <c r="BY20" s="378"/>
      <c r="BZ20" s="378"/>
      <c r="CA20" s="378"/>
      <c r="CB20" s="379"/>
    </row>
    <row r="21" spans="1:91">
      <c r="A21" s="374" t="s">
        <v>96</v>
      </c>
      <c r="B21" s="375"/>
      <c r="C21" s="375"/>
      <c r="D21" s="376"/>
      <c r="E21" s="374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6"/>
      <c r="AJ21" s="374" t="s">
        <v>191</v>
      </c>
      <c r="AK21" s="375"/>
      <c r="AL21" s="375"/>
      <c r="AM21" s="375"/>
      <c r="AN21" s="375"/>
      <c r="AO21" s="375"/>
      <c r="AP21" s="375"/>
      <c r="AQ21" s="375"/>
      <c r="AR21" s="375"/>
      <c r="AS21" s="375"/>
      <c r="AT21" s="376"/>
      <c r="AU21" s="374" t="s">
        <v>192</v>
      </c>
      <c r="AV21" s="375"/>
      <c r="AW21" s="375"/>
      <c r="AX21" s="375"/>
      <c r="AY21" s="375"/>
      <c r="AZ21" s="375"/>
      <c r="BA21" s="375"/>
      <c r="BB21" s="375"/>
      <c r="BC21" s="375"/>
      <c r="BD21" s="376"/>
      <c r="BE21" s="374" t="s">
        <v>193</v>
      </c>
      <c r="BF21" s="375"/>
      <c r="BG21" s="375"/>
      <c r="BH21" s="375"/>
      <c r="BI21" s="375"/>
      <c r="BJ21" s="375"/>
      <c r="BK21" s="375"/>
      <c r="BL21" s="375"/>
      <c r="BM21" s="375"/>
      <c r="BN21" s="375"/>
      <c r="BO21" s="376"/>
      <c r="BP21" s="374" t="s">
        <v>127</v>
      </c>
      <c r="BQ21" s="375"/>
      <c r="BR21" s="375"/>
      <c r="BS21" s="375"/>
      <c r="BT21" s="375"/>
      <c r="BU21" s="375"/>
      <c r="BV21" s="375"/>
      <c r="BW21" s="375"/>
      <c r="BX21" s="375"/>
      <c r="BY21" s="375"/>
      <c r="BZ21" s="375"/>
      <c r="CA21" s="375"/>
      <c r="CB21" s="376"/>
    </row>
    <row r="22" spans="1:91">
      <c r="A22" s="374"/>
      <c r="B22" s="375"/>
      <c r="C22" s="375"/>
      <c r="D22" s="376"/>
      <c r="E22" s="374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6"/>
      <c r="AJ22" s="374"/>
      <c r="AK22" s="375"/>
      <c r="AL22" s="375"/>
      <c r="AM22" s="375"/>
      <c r="AN22" s="375"/>
      <c r="AO22" s="375"/>
      <c r="AP22" s="375"/>
      <c r="AQ22" s="375"/>
      <c r="AR22" s="375"/>
      <c r="AS22" s="375"/>
      <c r="AT22" s="376"/>
      <c r="AU22" s="374" t="s">
        <v>194</v>
      </c>
      <c r="AV22" s="375"/>
      <c r="AW22" s="375"/>
      <c r="AX22" s="375"/>
      <c r="AY22" s="375"/>
      <c r="AZ22" s="375"/>
      <c r="BA22" s="375"/>
      <c r="BB22" s="375"/>
      <c r="BC22" s="375"/>
      <c r="BD22" s="376"/>
      <c r="BE22" s="374" t="s">
        <v>130</v>
      </c>
      <c r="BF22" s="375"/>
      <c r="BG22" s="375"/>
      <c r="BH22" s="375"/>
      <c r="BI22" s="375"/>
      <c r="BJ22" s="375"/>
      <c r="BK22" s="375"/>
      <c r="BL22" s="375"/>
      <c r="BM22" s="375"/>
      <c r="BN22" s="375"/>
      <c r="BO22" s="376"/>
      <c r="BP22" s="374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6"/>
    </row>
    <row r="23" spans="1:91">
      <c r="A23" s="420"/>
      <c r="B23" s="421"/>
      <c r="C23" s="421"/>
      <c r="D23" s="422"/>
      <c r="E23" s="420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2"/>
      <c r="AJ23" s="420"/>
      <c r="AK23" s="421"/>
      <c r="AL23" s="421"/>
      <c r="AM23" s="421"/>
      <c r="AN23" s="421"/>
      <c r="AO23" s="421"/>
      <c r="AP23" s="421"/>
      <c r="AQ23" s="421"/>
      <c r="AR23" s="421"/>
      <c r="AS23" s="421"/>
      <c r="AT23" s="422"/>
      <c r="AU23" s="420"/>
      <c r="AV23" s="421"/>
      <c r="AW23" s="421"/>
      <c r="AX23" s="421"/>
      <c r="AY23" s="421"/>
      <c r="AZ23" s="421"/>
      <c r="BA23" s="421"/>
      <c r="BB23" s="421"/>
      <c r="BC23" s="421"/>
      <c r="BD23" s="422"/>
      <c r="BE23" s="420"/>
      <c r="BF23" s="421"/>
      <c r="BG23" s="421"/>
      <c r="BH23" s="421"/>
      <c r="BI23" s="421"/>
      <c r="BJ23" s="421"/>
      <c r="BK23" s="421"/>
      <c r="BL23" s="421"/>
      <c r="BM23" s="421"/>
      <c r="BN23" s="421"/>
      <c r="BO23" s="422"/>
      <c r="BP23" s="420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</row>
    <row r="24" spans="1:91">
      <c r="A24" s="420">
        <v>1</v>
      </c>
      <c r="B24" s="421"/>
      <c r="C24" s="421"/>
      <c r="D24" s="422"/>
      <c r="E24" s="420">
        <v>2</v>
      </c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2"/>
      <c r="AJ24" s="420">
        <v>3</v>
      </c>
      <c r="AK24" s="421"/>
      <c r="AL24" s="421"/>
      <c r="AM24" s="421"/>
      <c r="AN24" s="421"/>
      <c r="AO24" s="421"/>
      <c r="AP24" s="421"/>
      <c r="AQ24" s="421"/>
      <c r="AR24" s="421"/>
      <c r="AS24" s="421"/>
      <c r="AT24" s="422"/>
      <c r="AU24" s="420">
        <v>4</v>
      </c>
      <c r="AV24" s="421"/>
      <c r="AW24" s="421"/>
      <c r="AX24" s="421"/>
      <c r="AY24" s="421"/>
      <c r="AZ24" s="421"/>
      <c r="BA24" s="421"/>
      <c r="BB24" s="421"/>
      <c r="BC24" s="421"/>
      <c r="BD24" s="422"/>
      <c r="BE24" s="420">
        <v>5</v>
      </c>
      <c r="BF24" s="421"/>
      <c r="BG24" s="421"/>
      <c r="BH24" s="421"/>
      <c r="BI24" s="421"/>
      <c r="BJ24" s="421"/>
      <c r="BK24" s="421"/>
      <c r="BL24" s="421"/>
      <c r="BM24" s="421"/>
      <c r="BN24" s="421"/>
      <c r="BO24" s="422"/>
      <c r="BP24" s="420">
        <v>6</v>
      </c>
      <c r="BQ24" s="421"/>
      <c r="BR24" s="421"/>
      <c r="BS24" s="421"/>
      <c r="BT24" s="421"/>
      <c r="BU24" s="421"/>
      <c r="BV24" s="421"/>
      <c r="BW24" s="421"/>
      <c r="BX24" s="421"/>
      <c r="BY24" s="421"/>
      <c r="BZ24" s="421"/>
      <c r="CA24" s="421"/>
      <c r="CB24" s="422"/>
    </row>
    <row r="25" spans="1:91">
      <c r="A25" s="410">
        <v>1</v>
      </c>
      <c r="B25" s="411"/>
      <c r="C25" s="411"/>
      <c r="D25" s="412"/>
      <c r="E25" s="438" t="s">
        <v>80</v>
      </c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40"/>
      <c r="AJ25" s="410">
        <v>2</v>
      </c>
      <c r="AK25" s="411"/>
      <c r="AL25" s="411"/>
      <c r="AM25" s="411"/>
      <c r="AN25" s="411"/>
      <c r="AO25" s="411"/>
      <c r="AP25" s="411"/>
      <c r="AQ25" s="411"/>
      <c r="AR25" s="411"/>
      <c r="AS25" s="411"/>
      <c r="AT25" s="412"/>
      <c r="AU25" s="410">
        <v>12</v>
      </c>
      <c r="AV25" s="411"/>
      <c r="AW25" s="411"/>
      <c r="AX25" s="411"/>
      <c r="AY25" s="411"/>
      <c r="AZ25" s="411"/>
      <c r="BA25" s="411"/>
      <c r="BB25" s="411"/>
      <c r="BC25" s="411"/>
      <c r="BD25" s="412"/>
      <c r="BE25" s="477">
        <v>492</v>
      </c>
      <c r="BF25" s="478"/>
      <c r="BG25" s="478"/>
      <c r="BH25" s="478"/>
      <c r="BI25" s="478"/>
      <c r="BJ25" s="478"/>
      <c r="BK25" s="478"/>
      <c r="BL25" s="478"/>
      <c r="BM25" s="478"/>
      <c r="BN25" s="478"/>
      <c r="BO25" s="479"/>
      <c r="BP25" s="444">
        <f>AJ25*AU25*BE25</f>
        <v>11808</v>
      </c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6"/>
    </row>
    <row r="26" spans="1:91">
      <c r="A26" s="410">
        <v>2</v>
      </c>
      <c r="B26" s="411"/>
      <c r="C26" s="411"/>
      <c r="D26" s="412"/>
      <c r="E26" s="438" t="s">
        <v>195</v>
      </c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40"/>
      <c r="AJ26" s="410">
        <v>1</v>
      </c>
      <c r="AK26" s="411"/>
      <c r="AL26" s="411"/>
      <c r="AM26" s="411"/>
      <c r="AN26" s="411"/>
      <c r="AO26" s="411"/>
      <c r="AP26" s="411"/>
      <c r="AQ26" s="411"/>
      <c r="AR26" s="411"/>
      <c r="AS26" s="411"/>
      <c r="AT26" s="412"/>
      <c r="AU26" s="410">
        <v>12</v>
      </c>
      <c r="AV26" s="411"/>
      <c r="AW26" s="411"/>
      <c r="AX26" s="411"/>
      <c r="AY26" s="411"/>
      <c r="AZ26" s="411"/>
      <c r="BA26" s="411"/>
      <c r="BB26" s="411"/>
      <c r="BC26" s="411"/>
      <c r="BD26" s="412"/>
      <c r="BE26" s="477">
        <v>1250</v>
      </c>
      <c r="BF26" s="478"/>
      <c r="BG26" s="478"/>
      <c r="BH26" s="478"/>
      <c r="BI26" s="478"/>
      <c r="BJ26" s="478"/>
      <c r="BK26" s="478"/>
      <c r="BL26" s="478"/>
      <c r="BM26" s="478"/>
      <c r="BN26" s="478"/>
      <c r="BO26" s="479"/>
      <c r="BP26" s="444">
        <f>AJ26*AU26*BE26</f>
        <v>15000</v>
      </c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6"/>
    </row>
    <row r="27" spans="1:91">
      <c r="A27" s="410">
        <v>3</v>
      </c>
      <c r="B27" s="411"/>
      <c r="C27" s="411"/>
      <c r="D27" s="412"/>
      <c r="E27" s="438" t="s">
        <v>411</v>
      </c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40"/>
      <c r="AJ27" s="410">
        <v>1</v>
      </c>
      <c r="AK27" s="411"/>
      <c r="AL27" s="411"/>
      <c r="AM27" s="411"/>
      <c r="AN27" s="411"/>
      <c r="AO27" s="411"/>
      <c r="AP27" s="411"/>
      <c r="AQ27" s="411"/>
      <c r="AR27" s="411"/>
      <c r="AS27" s="411"/>
      <c r="AT27" s="412"/>
      <c r="AU27" s="410">
        <v>1</v>
      </c>
      <c r="AV27" s="411"/>
      <c r="AW27" s="411"/>
      <c r="AX27" s="411"/>
      <c r="AY27" s="411"/>
      <c r="AZ27" s="411"/>
      <c r="BA27" s="411"/>
      <c r="BB27" s="411"/>
      <c r="BC27" s="411"/>
      <c r="BD27" s="412"/>
      <c r="BE27" s="444">
        <v>500</v>
      </c>
      <c r="BF27" s="445"/>
      <c r="BG27" s="445"/>
      <c r="BH27" s="445"/>
      <c r="BI27" s="445"/>
      <c r="BJ27" s="445"/>
      <c r="BK27" s="445"/>
      <c r="BL27" s="445"/>
      <c r="BM27" s="445"/>
      <c r="BN27" s="445"/>
      <c r="BO27" s="446"/>
      <c r="BP27" s="444">
        <v>1000</v>
      </c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6"/>
    </row>
    <row r="28" spans="1:91" ht="24.75" customHeight="1">
      <c r="A28" s="420">
        <v>4</v>
      </c>
      <c r="B28" s="421"/>
      <c r="C28" s="421"/>
      <c r="D28" s="422"/>
      <c r="E28" s="466" t="s">
        <v>196</v>
      </c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8"/>
      <c r="AJ28" s="420">
        <v>2</v>
      </c>
      <c r="AK28" s="421"/>
      <c r="AL28" s="421"/>
      <c r="AM28" s="421"/>
      <c r="AN28" s="421"/>
      <c r="AO28" s="421"/>
      <c r="AP28" s="421"/>
      <c r="AQ28" s="421"/>
      <c r="AR28" s="421"/>
      <c r="AS28" s="421"/>
      <c r="AT28" s="422"/>
      <c r="AU28" s="420">
        <v>12</v>
      </c>
      <c r="AV28" s="421"/>
      <c r="AW28" s="421"/>
      <c r="AX28" s="421"/>
      <c r="AY28" s="421"/>
      <c r="AZ28" s="421"/>
      <c r="BA28" s="421"/>
      <c r="BB28" s="421"/>
      <c r="BC28" s="421"/>
      <c r="BD28" s="422"/>
      <c r="BE28" s="510">
        <v>1300</v>
      </c>
      <c r="BF28" s="511"/>
      <c r="BG28" s="511"/>
      <c r="BH28" s="511"/>
      <c r="BI28" s="511"/>
      <c r="BJ28" s="511"/>
      <c r="BK28" s="511"/>
      <c r="BL28" s="511"/>
      <c r="BM28" s="511"/>
      <c r="BN28" s="511"/>
      <c r="BO28" s="512"/>
      <c r="BP28" s="469">
        <f>AJ28*AU28*BE28</f>
        <v>31200</v>
      </c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1"/>
    </row>
    <row r="29" spans="1:91">
      <c r="A29" s="438"/>
      <c r="B29" s="439"/>
      <c r="C29" s="439"/>
      <c r="D29" s="440"/>
      <c r="E29" s="404" t="s">
        <v>119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6"/>
      <c r="AJ29" s="410" t="s">
        <v>9</v>
      </c>
      <c r="AK29" s="411"/>
      <c r="AL29" s="411"/>
      <c r="AM29" s="411"/>
      <c r="AN29" s="411"/>
      <c r="AO29" s="411"/>
      <c r="AP29" s="411"/>
      <c r="AQ29" s="411"/>
      <c r="AR29" s="411"/>
      <c r="AS29" s="411"/>
      <c r="AT29" s="412"/>
      <c r="AU29" s="410" t="s">
        <v>9</v>
      </c>
      <c r="AV29" s="411"/>
      <c r="AW29" s="411"/>
      <c r="AX29" s="411"/>
      <c r="AY29" s="411"/>
      <c r="AZ29" s="411"/>
      <c r="BA29" s="411"/>
      <c r="BB29" s="411"/>
      <c r="BC29" s="411"/>
      <c r="BD29" s="412"/>
      <c r="BE29" s="477" t="s">
        <v>9</v>
      </c>
      <c r="BF29" s="478"/>
      <c r="BG29" s="478"/>
      <c r="BH29" s="478"/>
      <c r="BI29" s="478"/>
      <c r="BJ29" s="478"/>
      <c r="BK29" s="478"/>
      <c r="BL29" s="478"/>
      <c r="BM29" s="478"/>
      <c r="BN29" s="478"/>
      <c r="BO29" s="479"/>
      <c r="BP29" s="444">
        <f>SUM(BP25:CB28)</f>
        <v>59008</v>
      </c>
      <c r="BQ29" s="445"/>
      <c r="BR29" s="445"/>
      <c r="BS29" s="445"/>
      <c r="BT29" s="445"/>
      <c r="BU29" s="445"/>
      <c r="BV29" s="445"/>
      <c r="BW29" s="445"/>
      <c r="BX29" s="445"/>
      <c r="BY29" s="445"/>
      <c r="BZ29" s="445"/>
      <c r="CA29" s="445"/>
      <c r="CB29" s="446"/>
    </row>
    <row r="30" spans="1:91">
      <c r="A30" s="438"/>
      <c r="B30" s="439"/>
      <c r="C30" s="439"/>
      <c r="D30" s="440"/>
      <c r="E30" s="404" t="s">
        <v>120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6"/>
      <c r="AJ30" s="410" t="s">
        <v>9</v>
      </c>
      <c r="AK30" s="411"/>
      <c r="AL30" s="411"/>
      <c r="AM30" s="411"/>
      <c r="AN30" s="411"/>
      <c r="AO30" s="411"/>
      <c r="AP30" s="411"/>
      <c r="AQ30" s="411"/>
      <c r="AR30" s="411"/>
      <c r="AS30" s="411"/>
      <c r="AT30" s="412"/>
      <c r="AU30" s="410" t="s">
        <v>9</v>
      </c>
      <c r="AV30" s="411"/>
      <c r="AW30" s="411"/>
      <c r="AX30" s="411"/>
      <c r="AY30" s="411"/>
      <c r="AZ30" s="411"/>
      <c r="BA30" s="411"/>
      <c r="BB30" s="411"/>
      <c r="BC30" s="411"/>
      <c r="BD30" s="412"/>
      <c r="BE30" s="477" t="s">
        <v>9</v>
      </c>
      <c r="BF30" s="478"/>
      <c r="BG30" s="478"/>
      <c r="BH30" s="478"/>
      <c r="BI30" s="478"/>
      <c r="BJ30" s="478"/>
      <c r="BK30" s="478"/>
      <c r="BL30" s="478"/>
      <c r="BM30" s="478"/>
      <c r="BN30" s="478"/>
      <c r="BO30" s="479"/>
      <c r="BP30" s="463">
        <f>BP29</f>
        <v>59008</v>
      </c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5"/>
      <c r="CM30" s="29">
        <f>BP25+BP26+30000</f>
        <v>56808</v>
      </c>
    </row>
    <row r="31" spans="1:91" s="17" customFormat="1" ht="15.75"/>
    <row r="32" spans="1:91" s="23" customFormat="1" ht="25.5" customHeight="1">
      <c r="A32" s="459" t="s">
        <v>293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</row>
    <row r="34" spans="1:80">
      <c r="A34" s="377" t="s">
        <v>89</v>
      </c>
      <c r="B34" s="378"/>
      <c r="C34" s="378"/>
      <c r="D34" s="379"/>
      <c r="E34" s="377" t="s">
        <v>121</v>
      </c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9"/>
      <c r="AN34" s="377" t="s">
        <v>123</v>
      </c>
      <c r="AO34" s="378"/>
      <c r="AP34" s="378"/>
      <c r="AQ34" s="378"/>
      <c r="AR34" s="378"/>
      <c r="AS34" s="378"/>
      <c r="AT34" s="378"/>
      <c r="AU34" s="378"/>
      <c r="AV34" s="379"/>
      <c r="AW34" s="377" t="s">
        <v>197</v>
      </c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9"/>
      <c r="BJ34" s="377" t="s">
        <v>78</v>
      </c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9"/>
    </row>
    <row r="35" spans="1:80">
      <c r="A35" s="374" t="s">
        <v>96</v>
      </c>
      <c r="B35" s="375"/>
      <c r="C35" s="375"/>
      <c r="D35" s="376"/>
      <c r="E35" s="374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6"/>
      <c r="AN35" s="374" t="s">
        <v>198</v>
      </c>
      <c r="AO35" s="375"/>
      <c r="AP35" s="375"/>
      <c r="AQ35" s="375"/>
      <c r="AR35" s="375"/>
      <c r="AS35" s="375"/>
      <c r="AT35" s="375"/>
      <c r="AU35" s="375"/>
      <c r="AV35" s="376"/>
      <c r="AW35" s="374" t="s">
        <v>199</v>
      </c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6"/>
      <c r="BJ35" s="374" t="s">
        <v>177</v>
      </c>
      <c r="BK35" s="375"/>
      <c r="BL35" s="375"/>
      <c r="BM35" s="375"/>
      <c r="BN35" s="375"/>
      <c r="BO35" s="375"/>
      <c r="BP35" s="375"/>
      <c r="BQ35" s="375"/>
      <c r="BR35" s="375"/>
      <c r="BS35" s="375"/>
      <c r="BT35" s="375"/>
      <c r="BU35" s="375"/>
      <c r="BV35" s="375"/>
      <c r="BW35" s="375"/>
      <c r="BX35" s="375"/>
      <c r="BY35" s="375"/>
      <c r="BZ35" s="375"/>
      <c r="CA35" s="375"/>
      <c r="CB35" s="376"/>
    </row>
    <row r="36" spans="1:80">
      <c r="A36" s="374"/>
      <c r="B36" s="375"/>
      <c r="C36" s="375"/>
      <c r="D36" s="376"/>
      <c r="E36" s="374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6"/>
      <c r="AN36" s="374" t="s">
        <v>200</v>
      </c>
      <c r="AO36" s="375"/>
      <c r="AP36" s="375"/>
      <c r="AQ36" s="375"/>
      <c r="AR36" s="375"/>
      <c r="AS36" s="375"/>
      <c r="AT36" s="375"/>
      <c r="AU36" s="375"/>
      <c r="AV36" s="376"/>
      <c r="AW36" s="374" t="s">
        <v>130</v>
      </c>
      <c r="AX36" s="375"/>
      <c r="AY36" s="375"/>
      <c r="AZ36" s="375"/>
      <c r="BA36" s="375"/>
      <c r="BB36" s="375"/>
      <c r="BC36" s="375"/>
      <c r="BD36" s="375"/>
      <c r="BE36" s="375"/>
      <c r="BF36" s="375"/>
      <c r="BG36" s="375"/>
      <c r="BH36" s="375"/>
      <c r="BI36" s="376"/>
      <c r="BJ36" s="374"/>
      <c r="BK36" s="375"/>
      <c r="BL36" s="375"/>
      <c r="BM36" s="375"/>
      <c r="BN36" s="375"/>
      <c r="BO36" s="375"/>
      <c r="BP36" s="375"/>
      <c r="BQ36" s="375"/>
      <c r="BR36" s="375"/>
      <c r="BS36" s="375"/>
      <c r="BT36" s="375"/>
      <c r="BU36" s="375"/>
      <c r="BV36" s="375"/>
      <c r="BW36" s="375"/>
      <c r="BX36" s="375"/>
      <c r="BY36" s="375"/>
      <c r="BZ36" s="375"/>
      <c r="CA36" s="375"/>
      <c r="CB36" s="376"/>
    </row>
    <row r="37" spans="1:80">
      <c r="A37" s="374"/>
      <c r="B37" s="375"/>
      <c r="C37" s="375"/>
      <c r="D37" s="376"/>
      <c r="E37" s="374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6"/>
      <c r="AN37" s="374"/>
      <c r="AO37" s="375"/>
      <c r="AP37" s="375"/>
      <c r="AQ37" s="375"/>
      <c r="AR37" s="375"/>
      <c r="AS37" s="375"/>
      <c r="AT37" s="375"/>
      <c r="AU37" s="375"/>
      <c r="AV37" s="376"/>
      <c r="AW37" s="374"/>
      <c r="AX37" s="375"/>
      <c r="AY37" s="375"/>
      <c r="AZ37" s="375"/>
      <c r="BA37" s="375"/>
      <c r="BB37" s="375"/>
      <c r="BC37" s="375"/>
      <c r="BD37" s="375"/>
      <c r="BE37" s="375"/>
      <c r="BF37" s="375"/>
      <c r="BG37" s="375"/>
      <c r="BH37" s="375"/>
      <c r="BI37" s="376"/>
      <c r="BJ37" s="374"/>
      <c r="BK37" s="375"/>
      <c r="BL37" s="375"/>
      <c r="BM37" s="375"/>
      <c r="BN37" s="375"/>
      <c r="BO37" s="375"/>
      <c r="BP37" s="375"/>
      <c r="BQ37" s="375"/>
      <c r="BR37" s="375"/>
      <c r="BS37" s="375"/>
      <c r="BT37" s="375"/>
      <c r="BU37" s="375"/>
      <c r="BV37" s="375"/>
      <c r="BW37" s="375"/>
      <c r="BX37" s="375"/>
      <c r="BY37" s="375"/>
      <c r="BZ37" s="375"/>
      <c r="CA37" s="375"/>
      <c r="CB37" s="376"/>
    </row>
    <row r="38" spans="1:80">
      <c r="A38" s="383">
        <v>1</v>
      </c>
      <c r="B38" s="384"/>
      <c r="C38" s="384"/>
      <c r="D38" s="385"/>
      <c r="E38" s="383">
        <v>2</v>
      </c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5"/>
      <c r="AN38" s="383">
        <v>3</v>
      </c>
      <c r="AO38" s="384"/>
      <c r="AP38" s="384"/>
      <c r="AQ38" s="384"/>
      <c r="AR38" s="384"/>
      <c r="AS38" s="384"/>
      <c r="AT38" s="384"/>
      <c r="AU38" s="384"/>
      <c r="AV38" s="385"/>
      <c r="AW38" s="383">
        <v>4</v>
      </c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  <c r="BI38" s="385"/>
      <c r="BJ38" s="383">
        <v>5</v>
      </c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  <c r="BW38" s="384"/>
      <c r="BX38" s="384"/>
      <c r="BY38" s="384"/>
      <c r="BZ38" s="384"/>
      <c r="CA38" s="384"/>
      <c r="CB38" s="385"/>
    </row>
    <row r="39" spans="1:80" s="122" customFormat="1">
      <c r="A39" s="498">
        <v>1</v>
      </c>
      <c r="B39" s="499"/>
      <c r="C39" s="499"/>
      <c r="D39" s="500"/>
      <c r="E39" s="498" t="s">
        <v>285</v>
      </c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499"/>
      <c r="AM39" s="500"/>
      <c r="AN39" s="501"/>
      <c r="AO39" s="502"/>
      <c r="AP39" s="502"/>
      <c r="AQ39" s="502"/>
      <c r="AR39" s="502"/>
      <c r="AS39" s="502"/>
      <c r="AT39" s="502"/>
      <c r="AU39" s="502"/>
      <c r="AV39" s="503"/>
      <c r="AW39" s="504"/>
      <c r="AX39" s="505"/>
      <c r="AY39" s="505"/>
      <c r="AZ39" s="505"/>
      <c r="BA39" s="505"/>
      <c r="BB39" s="505"/>
      <c r="BC39" s="505"/>
      <c r="BD39" s="505"/>
      <c r="BE39" s="505"/>
      <c r="BF39" s="505"/>
      <c r="BG39" s="505"/>
      <c r="BH39" s="505"/>
      <c r="BI39" s="506"/>
      <c r="BJ39" s="507">
        <f>AN39*AW39</f>
        <v>0</v>
      </c>
      <c r="BK39" s="508"/>
      <c r="BL39" s="508"/>
      <c r="BM39" s="508"/>
      <c r="BN39" s="508"/>
      <c r="BO39" s="508"/>
      <c r="BP39" s="508"/>
      <c r="BQ39" s="508"/>
      <c r="BR39" s="508"/>
      <c r="BS39" s="508"/>
      <c r="BT39" s="508"/>
      <c r="BU39" s="508"/>
      <c r="BV39" s="508"/>
      <c r="BW39" s="508"/>
      <c r="BX39" s="508"/>
      <c r="BY39" s="508"/>
      <c r="BZ39" s="508"/>
      <c r="CA39" s="508"/>
      <c r="CB39" s="509"/>
    </row>
    <row r="40" spans="1:80" s="122" customFormat="1">
      <c r="A40" s="498"/>
      <c r="B40" s="499"/>
      <c r="C40" s="499"/>
      <c r="D40" s="500"/>
      <c r="E40" s="495" t="s">
        <v>119</v>
      </c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7"/>
      <c r="AN40" s="495"/>
      <c r="AO40" s="496"/>
      <c r="AP40" s="496"/>
      <c r="AQ40" s="496"/>
      <c r="AR40" s="496"/>
      <c r="AS40" s="496"/>
      <c r="AT40" s="496"/>
      <c r="AU40" s="496"/>
      <c r="AV40" s="497"/>
      <c r="AW40" s="495"/>
      <c r="AX40" s="496"/>
      <c r="AY40" s="496"/>
      <c r="AZ40" s="496"/>
      <c r="BA40" s="496"/>
      <c r="BB40" s="496"/>
      <c r="BC40" s="496"/>
      <c r="BD40" s="496"/>
      <c r="BE40" s="496"/>
      <c r="BF40" s="496"/>
      <c r="BG40" s="496"/>
      <c r="BH40" s="496"/>
      <c r="BI40" s="497"/>
      <c r="BJ40" s="507">
        <f>BJ39</f>
        <v>0</v>
      </c>
      <c r="BK40" s="508"/>
      <c r="BL40" s="508"/>
      <c r="BM40" s="508"/>
      <c r="BN40" s="508"/>
      <c r="BO40" s="508"/>
      <c r="BP40" s="508"/>
      <c r="BQ40" s="508"/>
      <c r="BR40" s="508"/>
      <c r="BS40" s="508"/>
      <c r="BT40" s="508"/>
      <c r="BU40" s="508"/>
      <c r="BV40" s="508"/>
      <c r="BW40" s="508"/>
      <c r="BX40" s="508"/>
      <c r="BY40" s="508"/>
      <c r="BZ40" s="508"/>
      <c r="CA40" s="508"/>
      <c r="CB40" s="509"/>
    </row>
    <row r="41" spans="1:80" s="123" customFormat="1" ht="15.75">
      <c r="A41" s="498"/>
      <c r="B41" s="499"/>
      <c r="C41" s="499"/>
      <c r="D41" s="500"/>
      <c r="E41" s="495" t="s">
        <v>120</v>
      </c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7"/>
      <c r="AN41" s="495"/>
      <c r="AO41" s="496"/>
      <c r="AP41" s="496"/>
      <c r="AQ41" s="496"/>
      <c r="AR41" s="496"/>
      <c r="AS41" s="496"/>
      <c r="AT41" s="496"/>
      <c r="AU41" s="496"/>
      <c r="AV41" s="497"/>
      <c r="AW41" s="495"/>
      <c r="AX41" s="496"/>
      <c r="AY41" s="496"/>
      <c r="AZ41" s="496"/>
      <c r="BA41" s="496"/>
      <c r="BB41" s="496"/>
      <c r="BC41" s="496"/>
      <c r="BD41" s="496"/>
      <c r="BE41" s="496"/>
      <c r="BF41" s="496"/>
      <c r="BG41" s="496"/>
      <c r="BH41" s="496"/>
      <c r="BI41" s="497"/>
      <c r="BJ41" s="513">
        <f>BJ40</f>
        <v>0</v>
      </c>
      <c r="BK41" s="514"/>
      <c r="BL41" s="514"/>
      <c r="BM41" s="514"/>
      <c r="BN41" s="514"/>
      <c r="BO41" s="514"/>
      <c r="BP41" s="514"/>
      <c r="BQ41" s="514"/>
      <c r="BR41" s="514"/>
      <c r="BS41" s="514"/>
      <c r="BT41" s="514"/>
      <c r="BU41" s="514"/>
      <c r="BV41" s="514"/>
      <c r="BW41" s="514"/>
      <c r="BX41" s="514"/>
      <c r="BY41" s="514"/>
      <c r="BZ41" s="514"/>
      <c r="CA41" s="514"/>
      <c r="CB41" s="515"/>
    </row>
    <row r="42" spans="1:80" s="23" customFormat="1" ht="15.75"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</row>
    <row r="43" spans="1:80" s="23" customFormat="1" ht="25.5" customHeight="1">
      <c r="A43" s="380" t="s">
        <v>296</v>
      </c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</row>
    <row r="44" spans="1:80" ht="15.75">
      <c r="A44" s="23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475" t="s">
        <v>81</v>
      </c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75"/>
      <c r="AF44" s="475"/>
      <c r="AG44" s="475"/>
      <c r="AH44" s="475"/>
      <c r="AI44" s="475"/>
      <c r="AJ44" s="475"/>
      <c r="AK44" s="475"/>
      <c r="AL44" s="475"/>
      <c r="AM44" s="475"/>
      <c r="AN44" s="475"/>
      <c r="AO44" s="475"/>
      <c r="AP44" s="475"/>
      <c r="AQ44" s="475"/>
      <c r="AR44" s="475"/>
      <c r="AS44" s="475"/>
      <c r="AT44" s="475"/>
      <c r="AU44" s="475"/>
      <c r="AV44" s="475"/>
      <c r="AW44" s="475"/>
      <c r="AX44" s="475"/>
      <c r="AY44" s="475"/>
      <c r="AZ44" s="475"/>
      <c r="BA44" s="475"/>
      <c r="BB44" s="475"/>
      <c r="BC44" s="475"/>
      <c r="BD44" s="475"/>
      <c r="BE44" s="475"/>
      <c r="BF44" s="475"/>
      <c r="BG44" s="475"/>
      <c r="BH44" s="475"/>
      <c r="BI44" s="475"/>
      <c r="BJ44" s="475"/>
      <c r="BK44" s="475"/>
      <c r="BL44" s="475"/>
      <c r="BM44" s="475"/>
      <c r="BN44" s="475"/>
      <c r="BO44" s="475"/>
      <c r="BP44" s="475"/>
      <c r="BQ44" s="475"/>
      <c r="BR44" s="475"/>
      <c r="BS44" s="475"/>
      <c r="BT44" s="475"/>
      <c r="BU44" s="475"/>
      <c r="BV44" s="475"/>
      <c r="BW44" s="475"/>
      <c r="BX44" s="475"/>
      <c r="BY44" s="475"/>
      <c r="BZ44" s="475"/>
      <c r="CA44" s="475"/>
      <c r="CB44" s="475"/>
    </row>
    <row r="46" spans="1:80">
      <c r="A46" s="377" t="s">
        <v>89</v>
      </c>
      <c r="B46" s="378"/>
      <c r="C46" s="378"/>
      <c r="D46" s="379"/>
      <c r="E46" s="377" t="s">
        <v>0</v>
      </c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9"/>
      <c r="AJ46" s="377" t="s">
        <v>132</v>
      </c>
      <c r="AK46" s="378"/>
      <c r="AL46" s="378"/>
      <c r="AM46" s="378"/>
      <c r="AN46" s="378"/>
      <c r="AO46" s="378"/>
      <c r="AP46" s="378"/>
      <c r="AQ46" s="378"/>
      <c r="AR46" s="378"/>
      <c r="AS46" s="378"/>
      <c r="AT46" s="379"/>
      <c r="AU46" s="377" t="s">
        <v>201</v>
      </c>
      <c r="AV46" s="378"/>
      <c r="AW46" s="378"/>
      <c r="AX46" s="378"/>
      <c r="AY46" s="378"/>
      <c r="AZ46" s="378"/>
      <c r="BA46" s="378"/>
      <c r="BB46" s="378"/>
      <c r="BC46" s="378"/>
      <c r="BD46" s="379"/>
      <c r="BE46" s="377" t="s">
        <v>202</v>
      </c>
      <c r="BF46" s="378"/>
      <c r="BG46" s="378"/>
      <c r="BH46" s="378"/>
      <c r="BI46" s="378"/>
      <c r="BJ46" s="378"/>
      <c r="BK46" s="378"/>
      <c r="BL46" s="378"/>
      <c r="BM46" s="378"/>
      <c r="BN46" s="378"/>
      <c r="BO46" s="379"/>
      <c r="BP46" s="377" t="s">
        <v>78</v>
      </c>
      <c r="BQ46" s="378"/>
      <c r="BR46" s="378"/>
      <c r="BS46" s="378"/>
      <c r="BT46" s="378"/>
      <c r="BU46" s="378"/>
      <c r="BV46" s="378"/>
      <c r="BW46" s="378"/>
      <c r="BX46" s="378"/>
      <c r="BY46" s="378"/>
      <c r="BZ46" s="378"/>
      <c r="CA46" s="378"/>
      <c r="CB46" s="379"/>
    </row>
    <row r="47" spans="1:80">
      <c r="A47" s="374" t="s">
        <v>96</v>
      </c>
      <c r="B47" s="375"/>
      <c r="C47" s="375"/>
      <c r="D47" s="376"/>
      <c r="E47" s="374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6"/>
      <c r="AJ47" s="374" t="s">
        <v>203</v>
      </c>
      <c r="AK47" s="375"/>
      <c r="AL47" s="375"/>
      <c r="AM47" s="375"/>
      <c r="AN47" s="375"/>
      <c r="AO47" s="375"/>
      <c r="AP47" s="375"/>
      <c r="AQ47" s="375"/>
      <c r="AR47" s="375"/>
      <c r="AS47" s="375"/>
      <c r="AT47" s="376"/>
      <c r="AU47" s="374" t="s">
        <v>204</v>
      </c>
      <c r="AV47" s="375"/>
      <c r="AW47" s="375"/>
      <c r="AX47" s="375"/>
      <c r="AY47" s="375"/>
      <c r="AZ47" s="375"/>
      <c r="BA47" s="375"/>
      <c r="BB47" s="375"/>
      <c r="BC47" s="375"/>
      <c r="BD47" s="376"/>
      <c r="BE47" s="374" t="s">
        <v>108</v>
      </c>
      <c r="BF47" s="375"/>
      <c r="BG47" s="375"/>
      <c r="BH47" s="375"/>
      <c r="BI47" s="375"/>
      <c r="BJ47" s="375"/>
      <c r="BK47" s="375"/>
      <c r="BL47" s="375"/>
      <c r="BM47" s="375"/>
      <c r="BN47" s="375"/>
      <c r="BO47" s="376"/>
      <c r="BP47" s="374" t="s">
        <v>205</v>
      </c>
      <c r="BQ47" s="375"/>
      <c r="BR47" s="375"/>
      <c r="BS47" s="375"/>
      <c r="BT47" s="375"/>
      <c r="BU47" s="375"/>
      <c r="BV47" s="375"/>
      <c r="BW47" s="375"/>
      <c r="BX47" s="375"/>
      <c r="BY47" s="375"/>
      <c r="BZ47" s="375"/>
      <c r="CA47" s="375"/>
      <c r="CB47" s="376"/>
    </row>
    <row r="48" spans="1:80">
      <c r="A48" s="374"/>
      <c r="B48" s="375"/>
      <c r="C48" s="375"/>
      <c r="D48" s="376"/>
      <c r="E48" s="374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  <c r="AC48" s="375"/>
      <c r="AD48" s="375"/>
      <c r="AE48" s="375"/>
      <c r="AF48" s="375"/>
      <c r="AG48" s="375"/>
      <c r="AH48" s="375"/>
      <c r="AI48" s="376"/>
      <c r="AJ48" s="374" t="s">
        <v>206</v>
      </c>
      <c r="AK48" s="375"/>
      <c r="AL48" s="375"/>
      <c r="AM48" s="375"/>
      <c r="AN48" s="375"/>
      <c r="AO48" s="375"/>
      <c r="AP48" s="375"/>
      <c r="AQ48" s="375"/>
      <c r="AR48" s="375"/>
      <c r="AS48" s="375"/>
      <c r="AT48" s="376"/>
      <c r="AU48" s="374" t="s">
        <v>207</v>
      </c>
      <c r="AV48" s="375"/>
      <c r="AW48" s="375"/>
      <c r="AX48" s="375"/>
      <c r="AY48" s="375"/>
      <c r="AZ48" s="375"/>
      <c r="BA48" s="375"/>
      <c r="BB48" s="375"/>
      <c r="BC48" s="375"/>
      <c r="BD48" s="376"/>
      <c r="BE48" s="374"/>
      <c r="BF48" s="375"/>
      <c r="BG48" s="375"/>
      <c r="BH48" s="375"/>
      <c r="BI48" s="375"/>
      <c r="BJ48" s="375"/>
      <c r="BK48" s="375"/>
      <c r="BL48" s="375"/>
      <c r="BM48" s="375"/>
      <c r="BN48" s="375"/>
      <c r="BO48" s="376"/>
      <c r="BP48" s="374"/>
      <c r="BQ48" s="375"/>
      <c r="BR48" s="375"/>
      <c r="BS48" s="375"/>
      <c r="BT48" s="375"/>
      <c r="BU48" s="375"/>
      <c r="BV48" s="375"/>
      <c r="BW48" s="375"/>
      <c r="BX48" s="375"/>
      <c r="BY48" s="375"/>
      <c r="BZ48" s="375"/>
      <c r="CA48" s="375"/>
      <c r="CB48" s="376"/>
    </row>
    <row r="49" spans="1:103">
      <c r="A49" s="420"/>
      <c r="B49" s="421"/>
      <c r="C49" s="421"/>
      <c r="D49" s="422"/>
      <c r="E49" s="420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21"/>
      <c r="AF49" s="421"/>
      <c r="AG49" s="421"/>
      <c r="AH49" s="421"/>
      <c r="AI49" s="422"/>
      <c r="AJ49" s="420"/>
      <c r="AK49" s="421"/>
      <c r="AL49" s="421"/>
      <c r="AM49" s="421"/>
      <c r="AN49" s="421"/>
      <c r="AO49" s="421"/>
      <c r="AP49" s="421"/>
      <c r="AQ49" s="421"/>
      <c r="AR49" s="421"/>
      <c r="AS49" s="421"/>
      <c r="AT49" s="422"/>
      <c r="AU49" s="420"/>
      <c r="AV49" s="421"/>
      <c r="AW49" s="421"/>
      <c r="AX49" s="421"/>
      <c r="AY49" s="421"/>
      <c r="AZ49" s="421"/>
      <c r="BA49" s="421"/>
      <c r="BB49" s="421"/>
      <c r="BC49" s="421"/>
      <c r="BD49" s="422"/>
      <c r="BE49" s="420"/>
      <c r="BF49" s="421"/>
      <c r="BG49" s="421"/>
      <c r="BH49" s="421"/>
      <c r="BI49" s="421"/>
      <c r="BJ49" s="421"/>
      <c r="BK49" s="421"/>
      <c r="BL49" s="421"/>
      <c r="BM49" s="421"/>
      <c r="BN49" s="421"/>
      <c r="BO49" s="422"/>
      <c r="BP49" s="420"/>
      <c r="BQ49" s="421"/>
      <c r="BR49" s="421"/>
      <c r="BS49" s="421"/>
      <c r="BT49" s="421"/>
      <c r="BU49" s="421"/>
      <c r="BV49" s="421"/>
      <c r="BW49" s="421"/>
      <c r="BX49" s="421"/>
      <c r="BY49" s="421"/>
      <c r="BZ49" s="421"/>
      <c r="CA49" s="421"/>
      <c r="CB49" s="422"/>
    </row>
    <row r="50" spans="1:103" ht="24.75" customHeight="1">
      <c r="A50" s="420">
        <v>1</v>
      </c>
      <c r="B50" s="421"/>
      <c r="C50" s="421"/>
      <c r="D50" s="422"/>
      <c r="E50" s="420">
        <v>2</v>
      </c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1"/>
      <c r="AF50" s="421"/>
      <c r="AG50" s="421"/>
      <c r="AH50" s="421"/>
      <c r="AI50" s="422"/>
      <c r="AJ50" s="420">
        <v>4</v>
      </c>
      <c r="AK50" s="421"/>
      <c r="AL50" s="421"/>
      <c r="AM50" s="421"/>
      <c r="AN50" s="421"/>
      <c r="AO50" s="421"/>
      <c r="AP50" s="421"/>
      <c r="AQ50" s="421"/>
      <c r="AR50" s="421"/>
      <c r="AS50" s="421"/>
      <c r="AT50" s="422"/>
      <c r="AU50" s="420">
        <v>5</v>
      </c>
      <c r="AV50" s="421"/>
      <c r="AW50" s="421"/>
      <c r="AX50" s="421"/>
      <c r="AY50" s="421"/>
      <c r="AZ50" s="421"/>
      <c r="BA50" s="421"/>
      <c r="BB50" s="421"/>
      <c r="BC50" s="421"/>
      <c r="BD50" s="422"/>
      <c r="BE50" s="420">
        <v>6</v>
      </c>
      <c r="BF50" s="421"/>
      <c r="BG50" s="421"/>
      <c r="BH50" s="421"/>
      <c r="BI50" s="421"/>
      <c r="BJ50" s="421"/>
      <c r="BK50" s="421"/>
      <c r="BL50" s="421"/>
      <c r="BM50" s="421"/>
      <c r="BN50" s="421"/>
      <c r="BO50" s="422"/>
      <c r="BP50" s="420">
        <v>6</v>
      </c>
      <c r="BQ50" s="421"/>
      <c r="BR50" s="421"/>
      <c r="BS50" s="421"/>
      <c r="BT50" s="421"/>
      <c r="BU50" s="421"/>
      <c r="BV50" s="421"/>
      <c r="BW50" s="421"/>
      <c r="BX50" s="421"/>
      <c r="BY50" s="421"/>
      <c r="BZ50" s="421"/>
      <c r="CA50" s="421"/>
      <c r="CB50" s="422"/>
      <c r="CM50" s="26">
        <f>312042.98/AU50/(1+BE50/100)</f>
        <v>58876.033962264148</v>
      </c>
    </row>
    <row r="51" spans="1:103" ht="18" customHeight="1">
      <c r="A51" s="410">
        <v>1</v>
      </c>
      <c r="B51" s="411"/>
      <c r="C51" s="411"/>
      <c r="D51" s="412"/>
      <c r="E51" s="466" t="s">
        <v>412</v>
      </c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467"/>
      <c r="AF51" s="467"/>
      <c r="AG51" s="467"/>
      <c r="AH51" s="467"/>
      <c r="AI51" s="468"/>
      <c r="AJ51" s="483"/>
      <c r="AK51" s="484"/>
      <c r="AL51" s="484"/>
      <c r="AM51" s="484"/>
      <c r="AN51" s="484"/>
      <c r="AO51" s="484"/>
      <c r="AP51" s="484"/>
      <c r="AQ51" s="484"/>
      <c r="AR51" s="484"/>
      <c r="AS51" s="484"/>
      <c r="AT51" s="485"/>
      <c r="AU51" s="486">
        <v>38.47</v>
      </c>
      <c r="AV51" s="487"/>
      <c r="AW51" s="487"/>
      <c r="AX51" s="487"/>
      <c r="AY51" s="487"/>
      <c r="AZ51" s="487"/>
      <c r="BA51" s="487"/>
      <c r="BB51" s="487"/>
      <c r="BC51" s="487"/>
      <c r="BD51" s="488"/>
      <c r="BE51" s="489">
        <v>4</v>
      </c>
      <c r="BF51" s="490"/>
      <c r="BG51" s="490"/>
      <c r="BH51" s="490"/>
      <c r="BI51" s="490"/>
      <c r="BJ51" s="490"/>
      <c r="BK51" s="490"/>
      <c r="BL51" s="490"/>
      <c r="BM51" s="490"/>
      <c r="BN51" s="490"/>
      <c r="BO51" s="491"/>
      <c r="BP51" s="492">
        <f t="shared" ref="BP51:BP56" si="0">AJ51*AU51*(1+BE51/100)</f>
        <v>0</v>
      </c>
      <c r="BQ51" s="493"/>
      <c r="BR51" s="493"/>
      <c r="BS51" s="493"/>
      <c r="BT51" s="493"/>
      <c r="BU51" s="493"/>
      <c r="BV51" s="493"/>
      <c r="BW51" s="493"/>
      <c r="BX51" s="493"/>
      <c r="BY51" s="493"/>
      <c r="BZ51" s="493"/>
      <c r="CA51" s="493"/>
      <c r="CB51" s="494"/>
    </row>
    <row r="52" spans="1:103" ht="17.25" customHeight="1">
      <c r="A52" s="410">
        <v>2</v>
      </c>
      <c r="B52" s="411"/>
      <c r="C52" s="411"/>
      <c r="D52" s="412"/>
      <c r="E52" s="466" t="s">
        <v>413</v>
      </c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8"/>
      <c r="AJ52" s="483"/>
      <c r="AK52" s="484"/>
      <c r="AL52" s="484"/>
      <c r="AM52" s="484"/>
      <c r="AN52" s="484"/>
      <c r="AO52" s="484"/>
      <c r="AP52" s="484"/>
      <c r="AQ52" s="484"/>
      <c r="AR52" s="484"/>
      <c r="AS52" s="484"/>
      <c r="AT52" s="485"/>
      <c r="AU52" s="486">
        <v>38.47</v>
      </c>
      <c r="AV52" s="487"/>
      <c r="AW52" s="487"/>
      <c r="AX52" s="487"/>
      <c r="AY52" s="487"/>
      <c r="AZ52" s="487"/>
      <c r="BA52" s="487"/>
      <c r="BB52" s="487"/>
      <c r="BC52" s="487"/>
      <c r="BD52" s="488"/>
      <c r="BE52" s="489">
        <v>9</v>
      </c>
      <c r="BF52" s="490"/>
      <c r="BG52" s="490"/>
      <c r="BH52" s="490"/>
      <c r="BI52" s="490"/>
      <c r="BJ52" s="490"/>
      <c r="BK52" s="490"/>
      <c r="BL52" s="490"/>
      <c r="BM52" s="490"/>
      <c r="BN52" s="490"/>
      <c r="BO52" s="491"/>
      <c r="BP52" s="492">
        <f t="shared" si="0"/>
        <v>0</v>
      </c>
      <c r="BQ52" s="493"/>
      <c r="BR52" s="493"/>
      <c r="BS52" s="493"/>
      <c r="BT52" s="493"/>
      <c r="BU52" s="493"/>
      <c r="BV52" s="493"/>
      <c r="BW52" s="493"/>
      <c r="BX52" s="493"/>
      <c r="BY52" s="493"/>
      <c r="BZ52" s="493"/>
      <c r="CA52" s="493"/>
      <c r="CB52" s="494"/>
      <c r="CY52" s="29"/>
    </row>
    <row r="53" spans="1:103" ht="18.75" customHeight="1">
      <c r="A53" s="398">
        <v>3</v>
      </c>
      <c r="B53" s="399"/>
      <c r="C53" s="399"/>
      <c r="D53" s="400"/>
      <c r="E53" s="466" t="s">
        <v>301</v>
      </c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468"/>
      <c r="AJ53" s="483">
        <v>295</v>
      </c>
      <c r="AK53" s="484"/>
      <c r="AL53" s="484"/>
      <c r="AM53" s="484"/>
      <c r="AN53" s="484"/>
      <c r="AO53" s="484"/>
      <c r="AP53" s="484"/>
      <c r="AQ53" s="484"/>
      <c r="AR53" s="484"/>
      <c r="AS53" s="484"/>
      <c r="AT53" s="485"/>
      <c r="AU53" s="486">
        <v>32.799999999999997</v>
      </c>
      <c r="AV53" s="487"/>
      <c r="AW53" s="487"/>
      <c r="AX53" s="487"/>
      <c r="AY53" s="487"/>
      <c r="AZ53" s="487"/>
      <c r="BA53" s="487"/>
      <c r="BB53" s="487"/>
      <c r="BC53" s="487"/>
      <c r="BD53" s="488"/>
      <c r="BE53" s="489">
        <v>4</v>
      </c>
      <c r="BF53" s="490"/>
      <c r="BG53" s="490"/>
      <c r="BH53" s="490"/>
      <c r="BI53" s="490"/>
      <c r="BJ53" s="490"/>
      <c r="BK53" s="490"/>
      <c r="BL53" s="490"/>
      <c r="BM53" s="490"/>
      <c r="BN53" s="490"/>
      <c r="BO53" s="491"/>
      <c r="BP53" s="492">
        <f t="shared" si="0"/>
        <v>10063.040000000001</v>
      </c>
      <c r="BQ53" s="493"/>
      <c r="BR53" s="493"/>
      <c r="BS53" s="493"/>
      <c r="BT53" s="493"/>
      <c r="BU53" s="493"/>
      <c r="BV53" s="493"/>
      <c r="BW53" s="493"/>
      <c r="BX53" s="493"/>
      <c r="BY53" s="493"/>
      <c r="BZ53" s="493"/>
      <c r="CA53" s="493"/>
      <c r="CB53" s="494"/>
    </row>
    <row r="54" spans="1:103" ht="14.25" customHeight="1">
      <c r="A54" s="398">
        <v>4</v>
      </c>
      <c r="B54" s="399"/>
      <c r="C54" s="399"/>
      <c r="D54" s="400"/>
      <c r="E54" s="466" t="s">
        <v>302</v>
      </c>
      <c r="F54" s="467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7"/>
      <c r="AB54" s="467"/>
      <c r="AC54" s="467"/>
      <c r="AD54" s="467"/>
      <c r="AE54" s="467"/>
      <c r="AF54" s="467"/>
      <c r="AG54" s="467"/>
      <c r="AH54" s="467"/>
      <c r="AI54" s="468"/>
      <c r="AJ54" s="483">
        <v>359</v>
      </c>
      <c r="AK54" s="484"/>
      <c r="AL54" s="484"/>
      <c r="AM54" s="484"/>
      <c r="AN54" s="484"/>
      <c r="AO54" s="484"/>
      <c r="AP54" s="484"/>
      <c r="AQ54" s="484"/>
      <c r="AR54" s="484"/>
      <c r="AS54" s="484"/>
      <c r="AT54" s="485"/>
      <c r="AU54" s="486">
        <v>32.799999999999997</v>
      </c>
      <c r="AV54" s="487"/>
      <c r="AW54" s="487"/>
      <c r="AX54" s="487"/>
      <c r="AY54" s="487"/>
      <c r="AZ54" s="487"/>
      <c r="BA54" s="487"/>
      <c r="BB54" s="487"/>
      <c r="BC54" s="487"/>
      <c r="BD54" s="488"/>
      <c r="BE54" s="489">
        <v>9</v>
      </c>
      <c r="BF54" s="490"/>
      <c r="BG54" s="490"/>
      <c r="BH54" s="490"/>
      <c r="BI54" s="490"/>
      <c r="BJ54" s="490"/>
      <c r="BK54" s="490"/>
      <c r="BL54" s="490"/>
      <c r="BM54" s="490"/>
      <c r="BN54" s="490"/>
      <c r="BO54" s="491"/>
      <c r="BP54" s="492">
        <f t="shared" si="0"/>
        <v>12834.967999999999</v>
      </c>
      <c r="BQ54" s="493"/>
      <c r="BR54" s="493"/>
      <c r="BS54" s="493"/>
      <c r="BT54" s="493"/>
      <c r="BU54" s="493"/>
      <c r="BV54" s="493"/>
      <c r="BW54" s="493"/>
      <c r="BX54" s="493"/>
      <c r="BY54" s="493"/>
      <c r="BZ54" s="493"/>
      <c r="CA54" s="493"/>
      <c r="CB54" s="494"/>
    </row>
    <row r="55" spans="1:103" ht="15" customHeight="1">
      <c r="A55" s="398">
        <v>5</v>
      </c>
      <c r="B55" s="399"/>
      <c r="C55" s="399"/>
      <c r="D55" s="400"/>
      <c r="E55" s="466" t="s">
        <v>414</v>
      </c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8"/>
      <c r="AJ55" s="483">
        <v>5.16</v>
      </c>
      <c r="AK55" s="484"/>
      <c r="AL55" s="484"/>
      <c r="AM55" s="484"/>
      <c r="AN55" s="484"/>
      <c r="AO55" s="484"/>
      <c r="AP55" s="484"/>
      <c r="AQ55" s="484"/>
      <c r="AR55" s="484"/>
      <c r="AS55" s="484"/>
      <c r="AT55" s="485"/>
      <c r="AU55" s="486">
        <v>5997.74</v>
      </c>
      <c r="AV55" s="487"/>
      <c r="AW55" s="487"/>
      <c r="AX55" s="487"/>
      <c r="AY55" s="487"/>
      <c r="AZ55" s="487"/>
      <c r="BA55" s="487"/>
      <c r="BB55" s="487"/>
      <c r="BC55" s="487"/>
      <c r="BD55" s="488"/>
      <c r="BE55" s="489"/>
      <c r="BF55" s="490"/>
      <c r="BG55" s="490"/>
      <c r="BH55" s="490"/>
      <c r="BI55" s="490"/>
      <c r="BJ55" s="490"/>
      <c r="BK55" s="490"/>
      <c r="BL55" s="490"/>
      <c r="BM55" s="490"/>
      <c r="BN55" s="490"/>
      <c r="BO55" s="491"/>
      <c r="BP55" s="492">
        <f t="shared" si="0"/>
        <v>30948.338400000001</v>
      </c>
      <c r="BQ55" s="493"/>
      <c r="BR55" s="493"/>
      <c r="BS55" s="493"/>
      <c r="BT55" s="493"/>
      <c r="BU55" s="493"/>
      <c r="BV55" s="493"/>
      <c r="BW55" s="493"/>
      <c r="BX55" s="493"/>
      <c r="BY55" s="493"/>
      <c r="BZ55" s="493"/>
      <c r="CA55" s="493"/>
      <c r="CB55" s="494"/>
    </row>
    <row r="56" spans="1:103" ht="15" customHeight="1">
      <c r="A56" s="398">
        <v>6</v>
      </c>
      <c r="B56" s="399"/>
      <c r="C56" s="399"/>
      <c r="D56" s="400"/>
      <c r="E56" s="466" t="s">
        <v>415</v>
      </c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7"/>
      <c r="AH56" s="467"/>
      <c r="AI56" s="468"/>
      <c r="AJ56" s="483">
        <v>4.8341370000000001</v>
      </c>
      <c r="AK56" s="484"/>
      <c r="AL56" s="484"/>
      <c r="AM56" s="484"/>
      <c r="AN56" s="484"/>
      <c r="AO56" s="484"/>
      <c r="AP56" s="484"/>
      <c r="AQ56" s="484"/>
      <c r="AR56" s="484"/>
      <c r="AS56" s="484"/>
      <c r="AT56" s="485"/>
      <c r="AU56" s="486">
        <v>5997.74</v>
      </c>
      <c r="AV56" s="487"/>
      <c r="AW56" s="487"/>
      <c r="AX56" s="487"/>
      <c r="AY56" s="487"/>
      <c r="AZ56" s="487"/>
      <c r="BA56" s="487"/>
      <c r="BB56" s="487"/>
      <c r="BC56" s="487"/>
      <c r="BD56" s="488"/>
      <c r="BE56" s="489">
        <v>4</v>
      </c>
      <c r="BF56" s="490"/>
      <c r="BG56" s="490"/>
      <c r="BH56" s="490"/>
      <c r="BI56" s="490"/>
      <c r="BJ56" s="490"/>
      <c r="BK56" s="490"/>
      <c r="BL56" s="490"/>
      <c r="BM56" s="490"/>
      <c r="BN56" s="490"/>
      <c r="BO56" s="491"/>
      <c r="BP56" s="492">
        <f t="shared" si="0"/>
        <v>30153.6527243952</v>
      </c>
      <c r="BQ56" s="493"/>
      <c r="BR56" s="493"/>
      <c r="BS56" s="493"/>
      <c r="BT56" s="493"/>
      <c r="BU56" s="493"/>
      <c r="BV56" s="493"/>
      <c r="BW56" s="493"/>
      <c r="BX56" s="493"/>
      <c r="BY56" s="493"/>
      <c r="BZ56" s="493"/>
      <c r="CA56" s="493"/>
      <c r="CB56" s="494"/>
    </row>
    <row r="57" spans="1:103">
      <c r="A57" s="438"/>
      <c r="B57" s="439"/>
      <c r="C57" s="439"/>
      <c r="D57" s="440"/>
      <c r="E57" s="404" t="s">
        <v>119</v>
      </c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6"/>
      <c r="AJ57" s="410" t="s">
        <v>9</v>
      </c>
      <c r="AK57" s="411"/>
      <c r="AL57" s="411"/>
      <c r="AM57" s="411"/>
      <c r="AN57" s="411"/>
      <c r="AO57" s="411"/>
      <c r="AP57" s="411"/>
      <c r="AQ57" s="411"/>
      <c r="AR57" s="411"/>
      <c r="AS57" s="411"/>
      <c r="AT57" s="412"/>
      <c r="AU57" s="410" t="s">
        <v>9</v>
      </c>
      <c r="AV57" s="411"/>
      <c r="AW57" s="411"/>
      <c r="AX57" s="411"/>
      <c r="AY57" s="411"/>
      <c r="AZ57" s="411"/>
      <c r="BA57" s="411"/>
      <c r="BB57" s="411"/>
      <c r="BC57" s="411"/>
      <c r="BD57" s="412"/>
      <c r="BE57" s="410" t="s">
        <v>9</v>
      </c>
      <c r="BF57" s="411"/>
      <c r="BG57" s="411"/>
      <c r="BH57" s="411"/>
      <c r="BI57" s="411"/>
      <c r="BJ57" s="411"/>
      <c r="BK57" s="411"/>
      <c r="BL57" s="411"/>
      <c r="BM57" s="411"/>
      <c r="BN57" s="411"/>
      <c r="BO57" s="412"/>
      <c r="BP57" s="429">
        <f>SUM(BP51:CB56)</f>
        <v>83999.999124395195</v>
      </c>
      <c r="BQ57" s="430"/>
      <c r="BR57" s="430"/>
      <c r="BS57" s="430"/>
      <c r="BT57" s="430"/>
      <c r="BU57" s="430"/>
      <c r="BV57" s="430"/>
      <c r="BW57" s="430"/>
      <c r="BX57" s="430"/>
      <c r="BY57" s="430"/>
      <c r="BZ57" s="430"/>
      <c r="CA57" s="430"/>
      <c r="CB57" s="431"/>
      <c r="CM57" s="29"/>
    </row>
    <row r="58" spans="1:103">
      <c r="A58" s="438"/>
      <c r="B58" s="439"/>
      <c r="C58" s="439"/>
      <c r="D58" s="440"/>
      <c r="E58" s="404" t="s">
        <v>120</v>
      </c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6"/>
      <c r="AJ58" s="410" t="s">
        <v>9</v>
      </c>
      <c r="AK58" s="411"/>
      <c r="AL58" s="411"/>
      <c r="AM58" s="411"/>
      <c r="AN58" s="411"/>
      <c r="AO58" s="411"/>
      <c r="AP58" s="411"/>
      <c r="AQ58" s="411"/>
      <c r="AR58" s="411"/>
      <c r="AS58" s="411"/>
      <c r="AT58" s="412"/>
      <c r="AU58" s="410" t="s">
        <v>9</v>
      </c>
      <c r="AV58" s="411"/>
      <c r="AW58" s="411"/>
      <c r="AX58" s="411"/>
      <c r="AY58" s="411"/>
      <c r="AZ58" s="411"/>
      <c r="BA58" s="411"/>
      <c r="BB58" s="411"/>
      <c r="BC58" s="411"/>
      <c r="BD58" s="412"/>
      <c r="BE58" s="410" t="s">
        <v>9</v>
      </c>
      <c r="BF58" s="411"/>
      <c r="BG58" s="411"/>
      <c r="BH58" s="411"/>
      <c r="BI58" s="411"/>
      <c r="BJ58" s="411"/>
      <c r="BK58" s="411"/>
      <c r="BL58" s="411"/>
      <c r="BM58" s="411"/>
      <c r="BN58" s="411"/>
      <c r="BO58" s="412"/>
      <c r="BP58" s="516">
        <f>BP57</f>
        <v>83999.999124395195</v>
      </c>
      <c r="BQ58" s="517"/>
      <c r="BR58" s="517"/>
      <c r="BS58" s="517"/>
      <c r="BT58" s="517"/>
      <c r="BU58" s="517"/>
      <c r="BV58" s="517"/>
      <c r="BW58" s="517"/>
      <c r="BX58" s="517"/>
      <c r="BY58" s="517"/>
      <c r="BZ58" s="517"/>
      <c r="CA58" s="517"/>
      <c r="CB58" s="518"/>
      <c r="CM58" s="29">
        <f>BP58-BP57</f>
        <v>0</v>
      </c>
    </row>
    <row r="59" spans="1:103" ht="15.7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M59" s="29"/>
    </row>
    <row r="60" spans="1:103" ht="15.75">
      <c r="A60" s="380" t="s">
        <v>297</v>
      </c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0"/>
      <c r="BT60" s="380"/>
      <c r="BU60" s="380"/>
      <c r="BV60" s="380"/>
      <c r="BW60" s="380"/>
      <c r="BX60" s="380"/>
      <c r="BY60" s="380"/>
      <c r="BZ60" s="380"/>
      <c r="CA60" s="380"/>
      <c r="CB60" s="380"/>
      <c r="CM60" s="29"/>
    </row>
    <row r="61" spans="1:103" ht="15.75">
      <c r="A61" s="23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475" t="s">
        <v>298</v>
      </c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475"/>
      <c r="AN61" s="475"/>
      <c r="AO61" s="475"/>
      <c r="AP61" s="475"/>
      <c r="AQ61" s="475"/>
      <c r="AR61" s="475"/>
      <c r="AS61" s="475"/>
      <c r="AT61" s="475"/>
      <c r="AU61" s="475"/>
      <c r="AV61" s="475"/>
      <c r="AW61" s="475"/>
      <c r="AX61" s="475"/>
      <c r="AY61" s="475"/>
      <c r="AZ61" s="475"/>
      <c r="BA61" s="475"/>
      <c r="BB61" s="475"/>
      <c r="BC61" s="475"/>
      <c r="BD61" s="475"/>
      <c r="BE61" s="475"/>
      <c r="BF61" s="475"/>
      <c r="BG61" s="475"/>
      <c r="BH61" s="475"/>
      <c r="BI61" s="475"/>
      <c r="BJ61" s="475"/>
      <c r="BK61" s="475"/>
      <c r="BL61" s="475"/>
      <c r="BM61" s="475"/>
      <c r="BN61" s="475"/>
      <c r="BO61" s="475"/>
      <c r="BP61" s="475"/>
      <c r="BQ61" s="475"/>
      <c r="BR61" s="475"/>
      <c r="BS61" s="475"/>
      <c r="BT61" s="475"/>
      <c r="BU61" s="475"/>
      <c r="BV61" s="475"/>
      <c r="BW61" s="475"/>
      <c r="BX61" s="475"/>
      <c r="BY61" s="475"/>
      <c r="BZ61" s="475"/>
      <c r="CA61" s="475"/>
      <c r="CB61" s="475"/>
      <c r="CM61" s="29"/>
    </row>
    <row r="62" spans="1:103">
      <c r="CM62" s="29"/>
    </row>
    <row r="63" spans="1:103">
      <c r="A63" s="377" t="s">
        <v>89</v>
      </c>
      <c r="B63" s="378"/>
      <c r="C63" s="378"/>
      <c r="D63" s="379"/>
      <c r="E63" s="377" t="s">
        <v>0</v>
      </c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9"/>
      <c r="AJ63" s="377" t="s">
        <v>132</v>
      </c>
      <c r="AK63" s="378"/>
      <c r="AL63" s="378"/>
      <c r="AM63" s="378"/>
      <c r="AN63" s="378"/>
      <c r="AO63" s="378"/>
      <c r="AP63" s="378"/>
      <c r="AQ63" s="378"/>
      <c r="AR63" s="378"/>
      <c r="AS63" s="378"/>
      <c r="AT63" s="379"/>
      <c r="AU63" s="377" t="s">
        <v>201</v>
      </c>
      <c r="AV63" s="378"/>
      <c r="AW63" s="378"/>
      <c r="AX63" s="378"/>
      <c r="AY63" s="378"/>
      <c r="AZ63" s="378"/>
      <c r="BA63" s="378"/>
      <c r="BB63" s="378"/>
      <c r="BC63" s="378"/>
      <c r="BD63" s="379"/>
      <c r="BE63" s="377" t="s">
        <v>202</v>
      </c>
      <c r="BF63" s="378"/>
      <c r="BG63" s="378"/>
      <c r="BH63" s="378"/>
      <c r="BI63" s="378"/>
      <c r="BJ63" s="378"/>
      <c r="BK63" s="378"/>
      <c r="BL63" s="378"/>
      <c r="BM63" s="378"/>
      <c r="BN63" s="378"/>
      <c r="BO63" s="379"/>
      <c r="BP63" s="377" t="s">
        <v>78</v>
      </c>
      <c r="BQ63" s="378"/>
      <c r="BR63" s="378"/>
      <c r="BS63" s="378"/>
      <c r="BT63" s="378"/>
      <c r="BU63" s="378"/>
      <c r="BV63" s="378"/>
      <c r="BW63" s="378"/>
      <c r="BX63" s="378"/>
      <c r="BY63" s="378"/>
      <c r="BZ63" s="378"/>
      <c r="CA63" s="378"/>
      <c r="CB63" s="379"/>
      <c r="CM63" s="29"/>
    </row>
    <row r="64" spans="1:103">
      <c r="A64" s="374" t="s">
        <v>96</v>
      </c>
      <c r="B64" s="375"/>
      <c r="C64" s="375"/>
      <c r="D64" s="376"/>
      <c r="E64" s="374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  <c r="Y64" s="375"/>
      <c r="Z64" s="375"/>
      <c r="AA64" s="375"/>
      <c r="AB64" s="375"/>
      <c r="AC64" s="375"/>
      <c r="AD64" s="375"/>
      <c r="AE64" s="375"/>
      <c r="AF64" s="375"/>
      <c r="AG64" s="375"/>
      <c r="AH64" s="375"/>
      <c r="AI64" s="376"/>
      <c r="AJ64" s="374" t="s">
        <v>203</v>
      </c>
      <c r="AK64" s="375"/>
      <c r="AL64" s="375"/>
      <c r="AM64" s="375"/>
      <c r="AN64" s="375"/>
      <c r="AO64" s="375"/>
      <c r="AP64" s="375"/>
      <c r="AQ64" s="375"/>
      <c r="AR64" s="375"/>
      <c r="AS64" s="375"/>
      <c r="AT64" s="376"/>
      <c r="AU64" s="374" t="s">
        <v>204</v>
      </c>
      <c r="AV64" s="375"/>
      <c r="AW64" s="375"/>
      <c r="AX64" s="375"/>
      <c r="AY64" s="375"/>
      <c r="AZ64" s="375"/>
      <c r="BA64" s="375"/>
      <c r="BB64" s="375"/>
      <c r="BC64" s="375"/>
      <c r="BD64" s="376"/>
      <c r="BE64" s="374" t="s">
        <v>108</v>
      </c>
      <c r="BF64" s="375"/>
      <c r="BG64" s="375"/>
      <c r="BH64" s="375"/>
      <c r="BI64" s="375"/>
      <c r="BJ64" s="375"/>
      <c r="BK64" s="375"/>
      <c r="BL64" s="375"/>
      <c r="BM64" s="375"/>
      <c r="BN64" s="375"/>
      <c r="BO64" s="376"/>
      <c r="BP64" s="374" t="s">
        <v>205</v>
      </c>
      <c r="BQ64" s="375"/>
      <c r="BR64" s="375"/>
      <c r="BS64" s="375"/>
      <c r="BT64" s="375"/>
      <c r="BU64" s="375"/>
      <c r="BV64" s="375"/>
      <c r="BW64" s="375"/>
      <c r="BX64" s="375"/>
      <c r="BY64" s="375"/>
      <c r="BZ64" s="375"/>
      <c r="CA64" s="375"/>
      <c r="CB64" s="376"/>
      <c r="CM64" s="29"/>
    </row>
    <row r="65" spans="1:91">
      <c r="A65" s="374"/>
      <c r="B65" s="375"/>
      <c r="C65" s="375"/>
      <c r="D65" s="376"/>
      <c r="E65" s="374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375"/>
      <c r="X65" s="375"/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376"/>
      <c r="AJ65" s="374" t="s">
        <v>206</v>
      </c>
      <c r="AK65" s="375"/>
      <c r="AL65" s="375"/>
      <c r="AM65" s="375"/>
      <c r="AN65" s="375"/>
      <c r="AO65" s="375"/>
      <c r="AP65" s="375"/>
      <c r="AQ65" s="375"/>
      <c r="AR65" s="375"/>
      <c r="AS65" s="375"/>
      <c r="AT65" s="376"/>
      <c r="AU65" s="374" t="s">
        <v>207</v>
      </c>
      <c r="AV65" s="375"/>
      <c r="AW65" s="375"/>
      <c r="AX65" s="375"/>
      <c r="AY65" s="375"/>
      <c r="AZ65" s="375"/>
      <c r="BA65" s="375"/>
      <c r="BB65" s="375"/>
      <c r="BC65" s="375"/>
      <c r="BD65" s="376"/>
      <c r="BE65" s="374"/>
      <c r="BF65" s="375"/>
      <c r="BG65" s="375"/>
      <c r="BH65" s="375"/>
      <c r="BI65" s="375"/>
      <c r="BJ65" s="375"/>
      <c r="BK65" s="375"/>
      <c r="BL65" s="375"/>
      <c r="BM65" s="375"/>
      <c r="BN65" s="375"/>
      <c r="BO65" s="376"/>
      <c r="BP65" s="374"/>
      <c r="BQ65" s="375"/>
      <c r="BR65" s="375"/>
      <c r="BS65" s="375"/>
      <c r="BT65" s="375"/>
      <c r="BU65" s="375"/>
      <c r="BV65" s="375"/>
      <c r="BW65" s="375"/>
      <c r="BX65" s="375"/>
      <c r="BY65" s="375"/>
      <c r="BZ65" s="375"/>
      <c r="CA65" s="375"/>
      <c r="CB65" s="376"/>
      <c r="CM65" s="29"/>
    </row>
    <row r="66" spans="1:91">
      <c r="A66" s="420"/>
      <c r="B66" s="421"/>
      <c r="C66" s="421"/>
      <c r="D66" s="422"/>
      <c r="E66" s="420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1"/>
      <c r="AF66" s="421"/>
      <c r="AG66" s="421"/>
      <c r="AH66" s="421"/>
      <c r="AI66" s="422"/>
      <c r="AJ66" s="420"/>
      <c r="AK66" s="421"/>
      <c r="AL66" s="421"/>
      <c r="AM66" s="421"/>
      <c r="AN66" s="421"/>
      <c r="AO66" s="421"/>
      <c r="AP66" s="421"/>
      <c r="AQ66" s="421"/>
      <c r="AR66" s="421"/>
      <c r="AS66" s="421"/>
      <c r="AT66" s="422"/>
      <c r="AU66" s="420"/>
      <c r="AV66" s="421"/>
      <c r="AW66" s="421"/>
      <c r="AX66" s="421"/>
      <c r="AY66" s="421"/>
      <c r="AZ66" s="421"/>
      <c r="BA66" s="421"/>
      <c r="BB66" s="421"/>
      <c r="BC66" s="421"/>
      <c r="BD66" s="422"/>
      <c r="BE66" s="420"/>
      <c r="BF66" s="421"/>
      <c r="BG66" s="421"/>
      <c r="BH66" s="421"/>
      <c r="BI66" s="421"/>
      <c r="BJ66" s="421"/>
      <c r="BK66" s="421"/>
      <c r="BL66" s="421"/>
      <c r="BM66" s="421"/>
      <c r="BN66" s="421"/>
      <c r="BO66" s="422"/>
      <c r="BP66" s="420"/>
      <c r="BQ66" s="421"/>
      <c r="BR66" s="421"/>
      <c r="BS66" s="421"/>
      <c r="BT66" s="421"/>
      <c r="BU66" s="421"/>
      <c r="BV66" s="421"/>
      <c r="BW66" s="421"/>
      <c r="BX66" s="421"/>
      <c r="BY66" s="421"/>
      <c r="BZ66" s="421"/>
      <c r="CA66" s="421"/>
      <c r="CB66" s="422"/>
      <c r="CM66" s="29"/>
    </row>
    <row r="67" spans="1:91">
      <c r="A67" s="420">
        <v>1</v>
      </c>
      <c r="B67" s="421"/>
      <c r="C67" s="421"/>
      <c r="D67" s="422"/>
      <c r="E67" s="420">
        <v>2</v>
      </c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1"/>
      <c r="Q67" s="421"/>
      <c r="R67" s="421"/>
      <c r="S67" s="421"/>
      <c r="T67" s="421"/>
      <c r="U67" s="421"/>
      <c r="V67" s="421"/>
      <c r="W67" s="421"/>
      <c r="X67" s="421"/>
      <c r="Y67" s="421"/>
      <c r="Z67" s="421"/>
      <c r="AA67" s="421"/>
      <c r="AB67" s="421"/>
      <c r="AC67" s="421"/>
      <c r="AD67" s="421"/>
      <c r="AE67" s="421"/>
      <c r="AF67" s="421"/>
      <c r="AG67" s="421"/>
      <c r="AH67" s="421"/>
      <c r="AI67" s="422"/>
      <c r="AJ67" s="420">
        <v>4</v>
      </c>
      <c r="AK67" s="421"/>
      <c r="AL67" s="421"/>
      <c r="AM67" s="421"/>
      <c r="AN67" s="421"/>
      <c r="AO67" s="421"/>
      <c r="AP67" s="421"/>
      <c r="AQ67" s="421"/>
      <c r="AR67" s="421"/>
      <c r="AS67" s="421"/>
      <c r="AT67" s="422"/>
      <c r="AU67" s="420">
        <v>5</v>
      </c>
      <c r="AV67" s="421"/>
      <c r="AW67" s="421"/>
      <c r="AX67" s="421"/>
      <c r="AY67" s="421"/>
      <c r="AZ67" s="421"/>
      <c r="BA67" s="421"/>
      <c r="BB67" s="421"/>
      <c r="BC67" s="421"/>
      <c r="BD67" s="422"/>
      <c r="BE67" s="420">
        <v>6</v>
      </c>
      <c r="BF67" s="421"/>
      <c r="BG67" s="421"/>
      <c r="BH67" s="421"/>
      <c r="BI67" s="421"/>
      <c r="BJ67" s="421"/>
      <c r="BK67" s="421"/>
      <c r="BL67" s="421"/>
      <c r="BM67" s="421"/>
      <c r="BN67" s="421"/>
      <c r="BO67" s="422"/>
      <c r="BP67" s="420">
        <v>6</v>
      </c>
      <c r="BQ67" s="421"/>
      <c r="BR67" s="421"/>
      <c r="BS67" s="421"/>
      <c r="BT67" s="421"/>
      <c r="BU67" s="421"/>
      <c r="BV67" s="421"/>
      <c r="BW67" s="421"/>
      <c r="BX67" s="421"/>
      <c r="BY67" s="421"/>
      <c r="BZ67" s="421"/>
      <c r="CA67" s="421"/>
      <c r="CB67" s="422"/>
      <c r="CM67" s="29"/>
    </row>
    <row r="68" spans="1:91" ht="21" customHeight="1">
      <c r="A68" s="420">
        <v>1</v>
      </c>
      <c r="B68" s="421"/>
      <c r="C68" s="421"/>
      <c r="D68" s="422"/>
      <c r="E68" s="466" t="s">
        <v>300</v>
      </c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68"/>
      <c r="AJ68" s="519">
        <v>40197</v>
      </c>
      <c r="AK68" s="520"/>
      <c r="AL68" s="520"/>
      <c r="AM68" s="520"/>
      <c r="AN68" s="520"/>
      <c r="AO68" s="520"/>
      <c r="AP68" s="520"/>
      <c r="AQ68" s="520"/>
      <c r="AR68" s="520"/>
      <c r="AS68" s="520"/>
      <c r="AT68" s="521"/>
      <c r="AU68" s="522">
        <v>7.67</v>
      </c>
      <c r="AV68" s="523"/>
      <c r="AW68" s="523"/>
      <c r="AX68" s="523"/>
      <c r="AY68" s="523"/>
      <c r="AZ68" s="523"/>
      <c r="BA68" s="523"/>
      <c r="BB68" s="523"/>
      <c r="BC68" s="523"/>
      <c r="BD68" s="524"/>
      <c r="BE68" s="522">
        <v>9</v>
      </c>
      <c r="BF68" s="523"/>
      <c r="BG68" s="523"/>
      <c r="BH68" s="523"/>
      <c r="BI68" s="523"/>
      <c r="BJ68" s="523"/>
      <c r="BK68" s="523"/>
      <c r="BL68" s="523"/>
      <c r="BM68" s="523"/>
      <c r="BN68" s="523"/>
      <c r="BO68" s="524"/>
      <c r="BP68" s="525">
        <f>AJ68*AU68*(1+BE68/100)</f>
        <v>336058.9791</v>
      </c>
      <c r="BQ68" s="526"/>
      <c r="BR68" s="526"/>
      <c r="BS68" s="526"/>
      <c r="BT68" s="526"/>
      <c r="BU68" s="526"/>
      <c r="BV68" s="526"/>
      <c r="BW68" s="526"/>
      <c r="BX68" s="526"/>
      <c r="BY68" s="526"/>
      <c r="BZ68" s="526"/>
      <c r="CA68" s="526"/>
      <c r="CB68" s="527"/>
      <c r="CM68" s="29"/>
    </row>
    <row r="69" spans="1:91" ht="20.25" customHeight="1">
      <c r="A69" s="420">
        <v>2</v>
      </c>
      <c r="B69" s="421"/>
      <c r="C69" s="421"/>
      <c r="D69" s="422"/>
      <c r="E69" s="466" t="s">
        <v>416</v>
      </c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467"/>
      <c r="AB69" s="467"/>
      <c r="AC69" s="467"/>
      <c r="AD69" s="467"/>
      <c r="AE69" s="467"/>
      <c r="AF69" s="467"/>
      <c r="AG69" s="467"/>
      <c r="AH69" s="467"/>
      <c r="AI69" s="468"/>
      <c r="AJ69" s="528">
        <v>282.447</v>
      </c>
      <c r="AK69" s="529"/>
      <c r="AL69" s="529"/>
      <c r="AM69" s="529"/>
      <c r="AN69" s="529"/>
      <c r="AO69" s="529"/>
      <c r="AP69" s="529"/>
      <c r="AQ69" s="529"/>
      <c r="AR69" s="529"/>
      <c r="AS69" s="529"/>
      <c r="AT69" s="530"/>
      <c r="AU69" s="525">
        <v>2485.5</v>
      </c>
      <c r="AV69" s="526"/>
      <c r="AW69" s="526"/>
      <c r="AX69" s="526"/>
      <c r="AY69" s="526"/>
      <c r="AZ69" s="526"/>
      <c r="BA69" s="526"/>
      <c r="BB69" s="526"/>
      <c r="BC69" s="526"/>
      <c r="BD69" s="527"/>
      <c r="BE69" s="522">
        <v>4</v>
      </c>
      <c r="BF69" s="523"/>
      <c r="BG69" s="523"/>
      <c r="BH69" s="523"/>
      <c r="BI69" s="523"/>
      <c r="BJ69" s="523"/>
      <c r="BK69" s="523"/>
      <c r="BL69" s="523"/>
      <c r="BM69" s="523"/>
      <c r="BN69" s="523"/>
      <c r="BO69" s="524"/>
      <c r="BP69" s="525">
        <f>AJ69*AU69</f>
        <v>702022.01850000001</v>
      </c>
      <c r="BQ69" s="526"/>
      <c r="BR69" s="526"/>
      <c r="BS69" s="526"/>
      <c r="BT69" s="526"/>
      <c r="BU69" s="526"/>
      <c r="BV69" s="526"/>
      <c r="BW69" s="526"/>
      <c r="BX69" s="526"/>
      <c r="BY69" s="526"/>
      <c r="BZ69" s="526"/>
      <c r="CA69" s="526"/>
      <c r="CB69" s="527"/>
      <c r="CM69" s="29"/>
    </row>
    <row r="70" spans="1:91" ht="23.25" customHeight="1">
      <c r="A70" s="420">
        <v>3</v>
      </c>
      <c r="B70" s="421"/>
      <c r="C70" s="421"/>
      <c r="D70" s="422"/>
      <c r="E70" s="466" t="s">
        <v>417</v>
      </c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8"/>
      <c r="AJ70" s="528">
        <v>207.22723999999999</v>
      </c>
      <c r="AK70" s="529"/>
      <c r="AL70" s="529"/>
      <c r="AM70" s="529"/>
      <c r="AN70" s="529"/>
      <c r="AO70" s="529"/>
      <c r="AP70" s="529"/>
      <c r="AQ70" s="529"/>
      <c r="AR70" s="529"/>
      <c r="AS70" s="529"/>
      <c r="AT70" s="530"/>
      <c r="AU70" s="525">
        <v>2485.5</v>
      </c>
      <c r="AV70" s="526"/>
      <c r="AW70" s="526"/>
      <c r="AX70" s="526"/>
      <c r="AY70" s="526"/>
      <c r="AZ70" s="526"/>
      <c r="BA70" s="526"/>
      <c r="BB70" s="526"/>
      <c r="BC70" s="526"/>
      <c r="BD70" s="527"/>
      <c r="BE70" s="522">
        <v>9</v>
      </c>
      <c r="BF70" s="523"/>
      <c r="BG70" s="523"/>
      <c r="BH70" s="523"/>
      <c r="BI70" s="523"/>
      <c r="BJ70" s="523"/>
      <c r="BK70" s="523"/>
      <c r="BL70" s="523"/>
      <c r="BM70" s="523"/>
      <c r="BN70" s="523"/>
      <c r="BO70" s="524"/>
      <c r="BP70" s="525">
        <f>AJ70*AU70*(1+BE70/100)</f>
        <v>561419.00247179996</v>
      </c>
      <c r="BQ70" s="526"/>
      <c r="BR70" s="526"/>
      <c r="BS70" s="526"/>
      <c r="BT70" s="526"/>
      <c r="BU70" s="526"/>
      <c r="BV70" s="526"/>
      <c r="BW70" s="526"/>
      <c r="BX70" s="526"/>
      <c r="BY70" s="526"/>
      <c r="BZ70" s="526"/>
      <c r="CA70" s="526"/>
      <c r="CB70" s="527"/>
      <c r="CM70" s="29"/>
    </row>
    <row r="71" spans="1:91">
      <c r="A71" s="438"/>
      <c r="B71" s="439"/>
      <c r="C71" s="439"/>
      <c r="D71" s="440"/>
      <c r="E71" s="404" t="s">
        <v>119</v>
      </c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5"/>
      <c r="AE71" s="405"/>
      <c r="AF71" s="405"/>
      <c r="AG71" s="405"/>
      <c r="AH71" s="405"/>
      <c r="AI71" s="406"/>
      <c r="AJ71" s="410" t="s">
        <v>9</v>
      </c>
      <c r="AK71" s="411"/>
      <c r="AL71" s="411"/>
      <c r="AM71" s="411"/>
      <c r="AN71" s="411"/>
      <c r="AO71" s="411"/>
      <c r="AP71" s="411"/>
      <c r="AQ71" s="411"/>
      <c r="AR71" s="411"/>
      <c r="AS71" s="411"/>
      <c r="AT71" s="412"/>
      <c r="AU71" s="410" t="s">
        <v>9</v>
      </c>
      <c r="AV71" s="411"/>
      <c r="AW71" s="411"/>
      <c r="AX71" s="411"/>
      <c r="AY71" s="411"/>
      <c r="AZ71" s="411"/>
      <c r="BA71" s="411"/>
      <c r="BB71" s="411"/>
      <c r="BC71" s="411"/>
      <c r="BD71" s="412"/>
      <c r="BE71" s="410" t="s">
        <v>9</v>
      </c>
      <c r="BF71" s="411"/>
      <c r="BG71" s="411"/>
      <c r="BH71" s="411"/>
      <c r="BI71" s="411"/>
      <c r="BJ71" s="411"/>
      <c r="BK71" s="411"/>
      <c r="BL71" s="411"/>
      <c r="BM71" s="411"/>
      <c r="BN71" s="411"/>
      <c r="BO71" s="412"/>
      <c r="BP71" s="429">
        <f>SUM(BP68:CB70)</f>
        <v>1599500.0000717998</v>
      </c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430"/>
      <c r="CB71" s="431"/>
      <c r="CM71" s="29"/>
    </row>
    <row r="72" spans="1:91">
      <c r="A72" s="438"/>
      <c r="B72" s="439"/>
      <c r="C72" s="439"/>
      <c r="D72" s="440"/>
      <c r="E72" s="404" t="s">
        <v>120</v>
      </c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6"/>
      <c r="AJ72" s="410" t="s">
        <v>9</v>
      </c>
      <c r="AK72" s="411"/>
      <c r="AL72" s="411"/>
      <c r="AM72" s="411"/>
      <c r="AN72" s="411"/>
      <c r="AO72" s="411"/>
      <c r="AP72" s="411"/>
      <c r="AQ72" s="411"/>
      <c r="AR72" s="411"/>
      <c r="AS72" s="411"/>
      <c r="AT72" s="412"/>
      <c r="AU72" s="410" t="s">
        <v>9</v>
      </c>
      <c r="AV72" s="411"/>
      <c r="AW72" s="411"/>
      <c r="AX72" s="411"/>
      <c r="AY72" s="411"/>
      <c r="AZ72" s="411"/>
      <c r="BA72" s="411"/>
      <c r="BB72" s="411"/>
      <c r="BC72" s="411"/>
      <c r="BD72" s="412"/>
      <c r="BE72" s="410" t="s">
        <v>9</v>
      </c>
      <c r="BF72" s="411"/>
      <c r="BG72" s="411"/>
      <c r="BH72" s="411"/>
      <c r="BI72" s="411"/>
      <c r="BJ72" s="411"/>
      <c r="BK72" s="411"/>
      <c r="BL72" s="411"/>
      <c r="BM72" s="411"/>
      <c r="BN72" s="411"/>
      <c r="BO72" s="412"/>
      <c r="BP72" s="516">
        <f>BP71</f>
        <v>1599500.0000717998</v>
      </c>
      <c r="BQ72" s="517"/>
      <c r="BR72" s="517"/>
      <c r="BS72" s="517"/>
      <c r="BT72" s="517"/>
      <c r="BU72" s="517"/>
      <c r="BV72" s="517"/>
      <c r="BW72" s="517"/>
      <c r="BX72" s="517"/>
      <c r="BY72" s="517"/>
      <c r="BZ72" s="517"/>
      <c r="CA72" s="517"/>
      <c r="CB72" s="518"/>
      <c r="CM72" s="34">
        <f>BP72-BP71</f>
        <v>0</v>
      </c>
    </row>
    <row r="73" spans="1:91">
      <c r="A73" s="150"/>
      <c r="B73" s="150"/>
      <c r="C73" s="150"/>
      <c r="D73" s="150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M73" s="29"/>
    </row>
    <row r="74" spans="1:91" s="23" customFormat="1" ht="25.5" customHeight="1">
      <c r="A74" s="459" t="s">
        <v>299</v>
      </c>
      <c r="B74" s="459"/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59"/>
      <c r="AK74" s="459"/>
      <c r="AL74" s="459"/>
      <c r="AM74" s="459"/>
      <c r="AN74" s="459"/>
      <c r="AO74" s="459"/>
      <c r="AP74" s="459"/>
      <c r="AQ74" s="459"/>
      <c r="AR74" s="459"/>
      <c r="AS74" s="459"/>
      <c r="AT74" s="459"/>
      <c r="AU74" s="459"/>
      <c r="AV74" s="459"/>
      <c r="AW74" s="459"/>
      <c r="AX74" s="459"/>
      <c r="AY74" s="459"/>
      <c r="AZ74" s="459"/>
      <c r="BA74" s="459"/>
      <c r="BB74" s="459"/>
      <c r="BC74" s="459"/>
      <c r="BD74" s="459"/>
      <c r="BE74" s="459"/>
      <c r="BF74" s="459"/>
      <c r="BG74" s="459"/>
      <c r="BH74" s="459"/>
      <c r="BI74" s="459"/>
      <c r="BJ74" s="459"/>
      <c r="BK74" s="459"/>
      <c r="BL74" s="459"/>
      <c r="BM74" s="459"/>
      <c r="BN74" s="459"/>
      <c r="BO74" s="459"/>
      <c r="BP74" s="459"/>
      <c r="BQ74" s="459"/>
      <c r="BR74" s="459"/>
      <c r="BS74" s="459"/>
      <c r="BT74" s="459"/>
      <c r="BU74" s="459"/>
      <c r="BV74" s="459"/>
      <c r="BW74" s="459"/>
      <c r="BX74" s="459"/>
      <c r="BY74" s="459"/>
      <c r="BZ74" s="459"/>
      <c r="CA74" s="459"/>
      <c r="CB74" s="459"/>
    </row>
    <row r="76" spans="1:91">
      <c r="A76" s="377" t="s">
        <v>89</v>
      </c>
      <c r="B76" s="378"/>
      <c r="C76" s="378"/>
      <c r="D76" s="379"/>
      <c r="E76" s="377" t="s">
        <v>0</v>
      </c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8"/>
      <c r="AL76" s="378"/>
      <c r="AM76" s="378"/>
      <c r="AN76" s="378"/>
      <c r="AO76" s="378"/>
      <c r="AP76" s="378"/>
      <c r="AQ76" s="379"/>
      <c r="AR76" s="377" t="s">
        <v>123</v>
      </c>
      <c r="AS76" s="378"/>
      <c r="AT76" s="378"/>
      <c r="AU76" s="378"/>
      <c r="AV76" s="378"/>
      <c r="AW76" s="378"/>
      <c r="AX76" s="378"/>
      <c r="AY76" s="378"/>
      <c r="AZ76" s="378"/>
      <c r="BA76" s="378"/>
      <c r="BB76" s="378"/>
      <c r="BC76" s="379"/>
      <c r="BD76" s="377" t="s">
        <v>208</v>
      </c>
      <c r="BE76" s="378"/>
      <c r="BF76" s="378"/>
      <c r="BG76" s="378"/>
      <c r="BH76" s="378"/>
      <c r="BI76" s="378"/>
      <c r="BJ76" s="378"/>
      <c r="BK76" s="378"/>
      <c r="BL76" s="378"/>
      <c r="BM76" s="378"/>
      <c r="BN76" s="379"/>
      <c r="BO76" s="377" t="s">
        <v>190</v>
      </c>
      <c r="BP76" s="378"/>
      <c r="BQ76" s="378"/>
      <c r="BR76" s="378"/>
      <c r="BS76" s="378"/>
      <c r="BT76" s="378"/>
      <c r="BU76" s="378"/>
      <c r="BV76" s="378"/>
      <c r="BW76" s="378"/>
      <c r="BX76" s="378"/>
      <c r="BY76" s="378"/>
      <c r="BZ76" s="378"/>
      <c r="CA76" s="378"/>
      <c r="CB76" s="379"/>
    </row>
    <row r="77" spans="1:91">
      <c r="A77" s="374" t="s">
        <v>96</v>
      </c>
      <c r="B77" s="375"/>
      <c r="C77" s="375"/>
      <c r="D77" s="376"/>
      <c r="E77" s="374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75"/>
      <c r="AE77" s="375"/>
      <c r="AF77" s="375"/>
      <c r="AG77" s="375"/>
      <c r="AH77" s="375"/>
      <c r="AI77" s="375"/>
      <c r="AJ77" s="375"/>
      <c r="AK77" s="375"/>
      <c r="AL77" s="375"/>
      <c r="AM77" s="375"/>
      <c r="AN77" s="375"/>
      <c r="AO77" s="375"/>
      <c r="AP77" s="375"/>
      <c r="AQ77" s="376"/>
      <c r="AR77" s="374"/>
      <c r="AS77" s="375"/>
      <c r="AT77" s="375"/>
      <c r="AU77" s="375"/>
      <c r="AV77" s="375"/>
      <c r="AW77" s="375"/>
      <c r="AX77" s="375"/>
      <c r="AY77" s="375"/>
      <c r="AZ77" s="375"/>
      <c r="BA77" s="375"/>
      <c r="BB77" s="375"/>
      <c r="BC77" s="376"/>
      <c r="BD77" s="374" t="s">
        <v>209</v>
      </c>
      <c r="BE77" s="375"/>
      <c r="BF77" s="375"/>
      <c r="BG77" s="375"/>
      <c r="BH77" s="375"/>
      <c r="BI77" s="375"/>
      <c r="BJ77" s="375"/>
      <c r="BK77" s="375"/>
      <c r="BL77" s="375"/>
      <c r="BM77" s="375"/>
      <c r="BN77" s="376"/>
      <c r="BO77" s="374" t="s">
        <v>210</v>
      </c>
      <c r="BP77" s="375"/>
      <c r="BQ77" s="375"/>
      <c r="BR77" s="375"/>
      <c r="BS77" s="375"/>
      <c r="BT77" s="375"/>
      <c r="BU77" s="375"/>
      <c r="BV77" s="375"/>
      <c r="BW77" s="375"/>
      <c r="BX77" s="375"/>
      <c r="BY77" s="375"/>
      <c r="BZ77" s="375"/>
      <c r="CA77" s="375"/>
      <c r="CB77" s="376"/>
    </row>
    <row r="78" spans="1:91">
      <c r="A78" s="374"/>
      <c r="B78" s="375"/>
      <c r="C78" s="375"/>
      <c r="D78" s="376"/>
      <c r="E78" s="374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  <c r="V78" s="375"/>
      <c r="W78" s="375"/>
      <c r="X78" s="375"/>
      <c r="Y78" s="375"/>
      <c r="Z78" s="375"/>
      <c r="AA78" s="375"/>
      <c r="AB78" s="375"/>
      <c r="AC78" s="375"/>
      <c r="AD78" s="375"/>
      <c r="AE78" s="375"/>
      <c r="AF78" s="375"/>
      <c r="AG78" s="375"/>
      <c r="AH78" s="375"/>
      <c r="AI78" s="375"/>
      <c r="AJ78" s="375"/>
      <c r="AK78" s="375"/>
      <c r="AL78" s="375"/>
      <c r="AM78" s="375"/>
      <c r="AN78" s="375"/>
      <c r="AO78" s="375"/>
      <c r="AP78" s="375"/>
      <c r="AQ78" s="376"/>
      <c r="AR78" s="374"/>
      <c r="AS78" s="375"/>
      <c r="AT78" s="375"/>
      <c r="AU78" s="375"/>
      <c r="AV78" s="375"/>
      <c r="AW78" s="375"/>
      <c r="AX78" s="375"/>
      <c r="AY78" s="375"/>
      <c r="AZ78" s="375"/>
      <c r="BA78" s="375"/>
      <c r="BB78" s="375"/>
      <c r="BC78" s="376"/>
      <c r="BD78" s="374" t="s">
        <v>211</v>
      </c>
      <c r="BE78" s="375"/>
      <c r="BF78" s="375"/>
      <c r="BG78" s="375"/>
      <c r="BH78" s="375"/>
      <c r="BI78" s="375"/>
      <c r="BJ78" s="375"/>
      <c r="BK78" s="375"/>
      <c r="BL78" s="375"/>
      <c r="BM78" s="375"/>
      <c r="BN78" s="376"/>
      <c r="BO78" s="374" t="s">
        <v>130</v>
      </c>
      <c r="BP78" s="375"/>
      <c r="BQ78" s="375"/>
      <c r="BR78" s="375"/>
      <c r="BS78" s="375"/>
      <c r="BT78" s="375"/>
      <c r="BU78" s="375"/>
      <c r="BV78" s="375"/>
      <c r="BW78" s="375"/>
      <c r="BX78" s="375"/>
      <c r="BY78" s="375"/>
      <c r="BZ78" s="375"/>
      <c r="CA78" s="375"/>
      <c r="CB78" s="376"/>
    </row>
    <row r="79" spans="1:91">
      <c r="A79" s="383">
        <v>1</v>
      </c>
      <c r="B79" s="384"/>
      <c r="C79" s="384"/>
      <c r="D79" s="385"/>
      <c r="E79" s="383">
        <v>2</v>
      </c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5"/>
      <c r="AR79" s="383">
        <v>4</v>
      </c>
      <c r="AS79" s="384"/>
      <c r="AT79" s="384"/>
      <c r="AU79" s="384"/>
      <c r="AV79" s="384"/>
      <c r="AW79" s="384"/>
      <c r="AX79" s="384"/>
      <c r="AY79" s="384"/>
      <c r="AZ79" s="384"/>
      <c r="BA79" s="384"/>
      <c r="BB79" s="384"/>
      <c r="BC79" s="385"/>
      <c r="BD79" s="383">
        <v>5</v>
      </c>
      <c r="BE79" s="384"/>
      <c r="BF79" s="384"/>
      <c r="BG79" s="384"/>
      <c r="BH79" s="384"/>
      <c r="BI79" s="384"/>
      <c r="BJ79" s="384"/>
      <c r="BK79" s="384"/>
      <c r="BL79" s="384"/>
      <c r="BM79" s="384"/>
      <c r="BN79" s="385"/>
      <c r="BO79" s="383">
        <v>6</v>
      </c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384"/>
      <c r="CA79" s="384"/>
      <c r="CB79" s="385"/>
    </row>
    <row r="80" spans="1:91">
      <c r="A80" s="438"/>
      <c r="B80" s="439"/>
      <c r="C80" s="439"/>
      <c r="D80" s="440"/>
      <c r="E80" s="438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39"/>
      <c r="Z80" s="439"/>
      <c r="AA80" s="439"/>
      <c r="AB80" s="439"/>
      <c r="AC80" s="439"/>
      <c r="AD80" s="439"/>
      <c r="AE80" s="439"/>
      <c r="AF80" s="439"/>
      <c r="AG80" s="439"/>
      <c r="AH80" s="439"/>
      <c r="AI80" s="439"/>
      <c r="AJ80" s="439"/>
      <c r="AK80" s="439"/>
      <c r="AL80" s="439"/>
      <c r="AM80" s="439"/>
      <c r="AN80" s="439"/>
      <c r="AO80" s="439"/>
      <c r="AP80" s="439"/>
      <c r="AQ80" s="440"/>
      <c r="AR80" s="472"/>
      <c r="AS80" s="473"/>
      <c r="AT80" s="473"/>
      <c r="AU80" s="473"/>
      <c r="AV80" s="473"/>
      <c r="AW80" s="473"/>
      <c r="AX80" s="473"/>
      <c r="AY80" s="473"/>
      <c r="AZ80" s="473"/>
      <c r="BA80" s="473"/>
      <c r="BB80" s="473"/>
      <c r="BC80" s="474"/>
      <c r="BD80" s="472"/>
      <c r="BE80" s="473"/>
      <c r="BF80" s="473"/>
      <c r="BG80" s="473"/>
      <c r="BH80" s="473"/>
      <c r="BI80" s="473"/>
      <c r="BJ80" s="473"/>
      <c r="BK80" s="473"/>
      <c r="BL80" s="473"/>
      <c r="BM80" s="473"/>
      <c r="BN80" s="474"/>
      <c r="BO80" s="472"/>
      <c r="BP80" s="473"/>
      <c r="BQ80" s="473"/>
      <c r="BR80" s="473"/>
      <c r="BS80" s="473"/>
      <c r="BT80" s="473"/>
      <c r="BU80" s="473"/>
      <c r="BV80" s="473"/>
      <c r="BW80" s="473"/>
      <c r="BX80" s="473"/>
      <c r="BY80" s="473"/>
      <c r="BZ80" s="473"/>
      <c r="CA80" s="473"/>
      <c r="CB80" s="474"/>
    </row>
    <row r="81" spans="1:80">
      <c r="A81" s="438"/>
      <c r="B81" s="439"/>
      <c r="C81" s="439"/>
      <c r="D81" s="440"/>
      <c r="E81" s="438"/>
      <c r="F81" s="439"/>
      <c r="G81" s="439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  <c r="T81" s="439"/>
      <c r="U81" s="439"/>
      <c r="V81" s="439"/>
      <c r="W81" s="439"/>
      <c r="X81" s="439"/>
      <c r="Y81" s="439"/>
      <c r="Z81" s="439"/>
      <c r="AA81" s="439"/>
      <c r="AB81" s="439"/>
      <c r="AC81" s="439"/>
      <c r="AD81" s="439"/>
      <c r="AE81" s="439"/>
      <c r="AF81" s="439"/>
      <c r="AG81" s="439"/>
      <c r="AH81" s="439"/>
      <c r="AI81" s="439"/>
      <c r="AJ81" s="439"/>
      <c r="AK81" s="439"/>
      <c r="AL81" s="439"/>
      <c r="AM81" s="439"/>
      <c r="AN81" s="439"/>
      <c r="AO81" s="439"/>
      <c r="AP81" s="439"/>
      <c r="AQ81" s="440"/>
      <c r="AR81" s="472"/>
      <c r="AS81" s="473"/>
      <c r="AT81" s="473"/>
      <c r="AU81" s="473"/>
      <c r="AV81" s="473"/>
      <c r="AW81" s="473"/>
      <c r="AX81" s="473"/>
      <c r="AY81" s="473"/>
      <c r="AZ81" s="473"/>
      <c r="BA81" s="473"/>
      <c r="BB81" s="473"/>
      <c r="BC81" s="474"/>
      <c r="BD81" s="472"/>
      <c r="BE81" s="473"/>
      <c r="BF81" s="473"/>
      <c r="BG81" s="473"/>
      <c r="BH81" s="473"/>
      <c r="BI81" s="473"/>
      <c r="BJ81" s="473"/>
      <c r="BK81" s="473"/>
      <c r="BL81" s="473"/>
      <c r="BM81" s="473"/>
      <c r="BN81" s="474"/>
      <c r="BO81" s="472"/>
      <c r="BP81" s="473"/>
      <c r="BQ81" s="473"/>
      <c r="BR81" s="473"/>
      <c r="BS81" s="473"/>
      <c r="BT81" s="473"/>
      <c r="BU81" s="473"/>
      <c r="BV81" s="473"/>
      <c r="BW81" s="473"/>
      <c r="BX81" s="473"/>
      <c r="BY81" s="473"/>
      <c r="BZ81" s="473"/>
      <c r="CA81" s="473"/>
      <c r="CB81" s="474"/>
    </row>
    <row r="82" spans="1:80">
      <c r="A82" s="438"/>
      <c r="B82" s="439"/>
      <c r="C82" s="439"/>
      <c r="D82" s="440"/>
      <c r="E82" s="404" t="s">
        <v>119</v>
      </c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5"/>
      <c r="T82" s="405"/>
      <c r="U82" s="405"/>
      <c r="V82" s="405"/>
      <c r="W82" s="405"/>
      <c r="X82" s="405"/>
      <c r="Y82" s="405"/>
      <c r="Z82" s="405"/>
      <c r="AA82" s="405"/>
      <c r="AB82" s="405"/>
      <c r="AC82" s="405"/>
      <c r="AD82" s="405"/>
      <c r="AE82" s="405"/>
      <c r="AF82" s="405"/>
      <c r="AG82" s="405"/>
      <c r="AH82" s="405"/>
      <c r="AI82" s="405"/>
      <c r="AJ82" s="405"/>
      <c r="AK82" s="405"/>
      <c r="AL82" s="405"/>
      <c r="AM82" s="405"/>
      <c r="AN82" s="405"/>
      <c r="AO82" s="405"/>
      <c r="AP82" s="405"/>
      <c r="AQ82" s="406"/>
      <c r="AR82" s="410" t="s">
        <v>9</v>
      </c>
      <c r="AS82" s="411"/>
      <c r="AT82" s="411"/>
      <c r="AU82" s="411"/>
      <c r="AV82" s="411"/>
      <c r="AW82" s="411"/>
      <c r="AX82" s="411"/>
      <c r="AY82" s="411"/>
      <c r="AZ82" s="411"/>
      <c r="BA82" s="411"/>
      <c r="BB82" s="411"/>
      <c r="BC82" s="412"/>
      <c r="BD82" s="410" t="s">
        <v>9</v>
      </c>
      <c r="BE82" s="411"/>
      <c r="BF82" s="411"/>
      <c r="BG82" s="411"/>
      <c r="BH82" s="411"/>
      <c r="BI82" s="411"/>
      <c r="BJ82" s="411"/>
      <c r="BK82" s="411"/>
      <c r="BL82" s="411"/>
      <c r="BM82" s="411"/>
      <c r="BN82" s="412"/>
      <c r="BO82" s="398">
        <v>0</v>
      </c>
      <c r="BP82" s="399"/>
      <c r="BQ82" s="399"/>
      <c r="BR82" s="399"/>
      <c r="BS82" s="399"/>
      <c r="BT82" s="399"/>
      <c r="BU82" s="399"/>
      <c r="BV82" s="399"/>
      <c r="BW82" s="399"/>
      <c r="BX82" s="399"/>
      <c r="BY82" s="399"/>
      <c r="BZ82" s="399"/>
      <c r="CA82" s="399"/>
      <c r="CB82" s="400"/>
    </row>
    <row r="83" spans="1:80" s="17" customFormat="1" ht="15.75"/>
  </sheetData>
  <mergeCells count="339">
    <mergeCell ref="A18:CB18"/>
    <mergeCell ref="A16:D16"/>
    <mergeCell ref="E16:AI16"/>
    <mergeCell ref="AJ16:AT16"/>
    <mergeCell ref="AU16:BD16"/>
    <mergeCell ref="BE16:BO16"/>
    <mergeCell ref="BP16:CB16"/>
    <mergeCell ref="A17:D17"/>
    <mergeCell ref="E17:AI17"/>
    <mergeCell ref="AJ17:AT17"/>
    <mergeCell ref="AU17:BD17"/>
    <mergeCell ref="BE17:BO17"/>
    <mergeCell ref="BP17:CB17"/>
    <mergeCell ref="A14:D14"/>
    <mergeCell ref="E14:AI14"/>
    <mergeCell ref="AJ14:AT14"/>
    <mergeCell ref="AU14:BD14"/>
    <mergeCell ref="BE14:BO14"/>
    <mergeCell ref="BP14:CB14"/>
    <mergeCell ref="A15:D15"/>
    <mergeCell ref="E15:AI15"/>
    <mergeCell ref="AJ15:AT15"/>
    <mergeCell ref="AU15:BD15"/>
    <mergeCell ref="BE15:BO15"/>
    <mergeCell ref="BP15:CB15"/>
    <mergeCell ref="E12:AI12"/>
    <mergeCell ref="AJ12:AT12"/>
    <mergeCell ref="AU12:BD12"/>
    <mergeCell ref="BE12:BO12"/>
    <mergeCell ref="BP12:CB12"/>
    <mergeCell ref="A13:D13"/>
    <mergeCell ref="E13:AI13"/>
    <mergeCell ref="AJ13:AT13"/>
    <mergeCell ref="AU13:BD13"/>
    <mergeCell ref="BE13:BO13"/>
    <mergeCell ref="BP13:CB13"/>
    <mergeCell ref="A80:D80"/>
    <mergeCell ref="E80:AQ80"/>
    <mergeCell ref="AR80:BC80"/>
    <mergeCell ref="BD80:BN80"/>
    <mergeCell ref="BO80:CB80"/>
    <mergeCell ref="A78:D78"/>
    <mergeCell ref="E78:AQ78"/>
    <mergeCell ref="AR78:BC78"/>
    <mergeCell ref="BD78:BN78"/>
    <mergeCell ref="BO78:CB78"/>
    <mergeCell ref="A79:D79"/>
    <mergeCell ref="E79:AQ79"/>
    <mergeCell ref="AR79:BC79"/>
    <mergeCell ref="BD79:BN79"/>
    <mergeCell ref="BO79:CB79"/>
    <mergeCell ref="A74:CB74"/>
    <mergeCell ref="A76:D76"/>
    <mergeCell ref="E76:AQ76"/>
    <mergeCell ref="AR76:BC76"/>
    <mergeCell ref="BD76:BN76"/>
    <mergeCell ref="BO76:CB76"/>
    <mergeCell ref="A77:D77"/>
    <mergeCell ref="E77:AQ77"/>
    <mergeCell ref="AR77:BC77"/>
    <mergeCell ref="BD77:BN77"/>
    <mergeCell ref="BO77:CB77"/>
    <mergeCell ref="A70:D70"/>
    <mergeCell ref="E70:AI70"/>
    <mergeCell ref="AJ70:AT70"/>
    <mergeCell ref="AU70:BD70"/>
    <mergeCell ref="BE70:BO70"/>
    <mergeCell ref="BP70:CB70"/>
    <mergeCell ref="A72:D72"/>
    <mergeCell ref="E72:AI72"/>
    <mergeCell ref="AJ72:AT72"/>
    <mergeCell ref="AU72:BD72"/>
    <mergeCell ref="BE72:BO72"/>
    <mergeCell ref="BP72:CB72"/>
    <mergeCell ref="A69:D69"/>
    <mergeCell ref="E69:AI69"/>
    <mergeCell ref="AJ69:AT69"/>
    <mergeCell ref="AU69:BD69"/>
    <mergeCell ref="BE69:BO69"/>
    <mergeCell ref="BP69:CB69"/>
    <mergeCell ref="A68:D68"/>
    <mergeCell ref="E68:AI68"/>
    <mergeCell ref="AJ68:AT68"/>
    <mergeCell ref="AU68:BD68"/>
    <mergeCell ref="BE68:BO68"/>
    <mergeCell ref="BP68:CB68"/>
    <mergeCell ref="BE65:BO65"/>
    <mergeCell ref="BP65:CB65"/>
    <mergeCell ref="A64:D64"/>
    <mergeCell ref="E64:AI64"/>
    <mergeCell ref="AJ64:AT64"/>
    <mergeCell ref="AU64:BD64"/>
    <mergeCell ref="BE64:BO64"/>
    <mergeCell ref="BP64:CB64"/>
    <mergeCell ref="A67:D67"/>
    <mergeCell ref="E67:AI67"/>
    <mergeCell ref="AJ67:AT67"/>
    <mergeCell ref="AU67:BD67"/>
    <mergeCell ref="BE67:BO67"/>
    <mergeCell ref="BP67:CB67"/>
    <mergeCell ref="A66:D66"/>
    <mergeCell ref="E66:AI66"/>
    <mergeCell ref="AJ66:AT66"/>
    <mergeCell ref="AU66:BD66"/>
    <mergeCell ref="BE66:BO66"/>
    <mergeCell ref="BP66:CB66"/>
    <mergeCell ref="A56:D56"/>
    <mergeCell ref="E56:AI56"/>
    <mergeCell ref="AJ56:AT56"/>
    <mergeCell ref="AU56:BD56"/>
    <mergeCell ref="BE56:BO56"/>
    <mergeCell ref="BP56:CB56"/>
    <mergeCell ref="A57:D57"/>
    <mergeCell ref="E57:AI57"/>
    <mergeCell ref="AJ57:AT57"/>
    <mergeCell ref="AU57:BD57"/>
    <mergeCell ref="BE57:BO57"/>
    <mergeCell ref="BP57:CB57"/>
    <mergeCell ref="A55:D55"/>
    <mergeCell ref="E55:AI55"/>
    <mergeCell ref="AJ55:AT55"/>
    <mergeCell ref="AU55:BD55"/>
    <mergeCell ref="BE55:BO55"/>
    <mergeCell ref="BP55:CB55"/>
    <mergeCell ref="A54:D54"/>
    <mergeCell ref="E54:AI54"/>
    <mergeCell ref="AJ54:AT54"/>
    <mergeCell ref="AU54:BD54"/>
    <mergeCell ref="BE54:BO54"/>
    <mergeCell ref="BP54:CB54"/>
    <mergeCell ref="A53:D53"/>
    <mergeCell ref="E53:AI53"/>
    <mergeCell ref="AJ53:AT53"/>
    <mergeCell ref="AU53:BD53"/>
    <mergeCell ref="BE53:BO53"/>
    <mergeCell ref="BP53:CB53"/>
    <mergeCell ref="A52:D52"/>
    <mergeCell ref="E52:AI52"/>
    <mergeCell ref="AJ52:AT52"/>
    <mergeCell ref="AU52:BD52"/>
    <mergeCell ref="BE52:BO52"/>
    <mergeCell ref="BP52:CB52"/>
    <mergeCell ref="A51:D51"/>
    <mergeCell ref="E51:AI51"/>
    <mergeCell ref="AJ51:AT51"/>
    <mergeCell ref="AU51:BD51"/>
    <mergeCell ref="BE51:BO51"/>
    <mergeCell ref="BP51:CB51"/>
    <mergeCell ref="A50:D50"/>
    <mergeCell ref="E50:AI50"/>
    <mergeCell ref="AJ50:AT50"/>
    <mergeCell ref="AU50:BD50"/>
    <mergeCell ref="BE50:BO50"/>
    <mergeCell ref="BP50:CB50"/>
    <mergeCell ref="A49:D49"/>
    <mergeCell ref="E49:AI49"/>
    <mergeCell ref="AJ49:AT49"/>
    <mergeCell ref="AU49:BD49"/>
    <mergeCell ref="BE49:BO49"/>
    <mergeCell ref="BP49:CB49"/>
    <mergeCell ref="A48:D48"/>
    <mergeCell ref="E48:AI48"/>
    <mergeCell ref="AJ48:AT48"/>
    <mergeCell ref="AU48:BD48"/>
    <mergeCell ref="BE48:BO48"/>
    <mergeCell ref="BP48:CB48"/>
    <mergeCell ref="A43:CB43"/>
    <mergeCell ref="S44:CB44"/>
    <mergeCell ref="A47:D47"/>
    <mergeCell ref="E47:AI47"/>
    <mergeCell ref="AJ47:AT47"/>
    <mergeCell ref="AU47:BD47"/>
    <mergeCell ref="BE47:BO47"/>
    <mergeCell ref="BP47:CB47"/>
    <mergeCell ref="A46:D46"/>
    <mergeCell ref="E46:AI46"/>
    <mergeCell ref="AJ46:AT46"/>
    <mergeCell ref="AU46:BD46"/>
    <mergeCell ref="BE46:BO46"/>
    <mergeCell ref="BP46:CB46"/>
    <mergeCell ref="A40:D40"/>
    <mergeCell ref="E40:AM40"/>
    <mergeCell ref="AN40:AV40"/>
    <mergeCell ref="AW40:BI40"/>
    <mergeCell ref="BJ40:CB40"/>
    <mergeCell ref="A41:D41"/>
    <mergeCell ref="E41:AM41"/>
    <mergeCell ref="AN41:AV41"/>
    <mergeCell ref="AW41:BI41"/>
    <mergeCell ref="BJ41:CB41"/>
    <mergeCell ref="A38:D38"/>
    <mergeCell ref="E38:AM38"/>
    <mergeCell ref="AN38:AV38"/>
    <mergeCell ref="AW38:BI38"/>
    <mergeCell ref="BJ38:CB38"/>
    <mergeCell ref="A39:D39"/>
    <mergeCell ref="E39:AM39"/>
    <mergeCell ref="AN39:AV39"/>
    <mergeCell ref="AW39:BI39"/>
    <mergeCell ref="BJ39:CB39"/>
    <mergeCell ref="A36:D36"/>
    <mergeCell ref="E36:AM36"/>
    <mergeCell ref="AN36:AV36"/>
    <mergeCell ref="AW36:BI36"/>
    <mergeCell ref="BJ36:CB36"/>
    <mergeCell ref="A37:D37"/>
    <mergeCell ref="E37:AM37"/>
    <mergeCell ref="AN37:AV37"/>
    <mergeCell ref="AW37:BI37"/>
    <mergeCell ref="BJ37:CB37"/>
    <mergeCell ref="A32:CB32"/>
    <mergeCell ref="A34:D34"/>
    <mergeCell ref="E34:AM34"/>
    <mergeCell ref="AN34:AV34"/>
    <mergeCell ref="AW34:BI34"/>
    <mergeCell ref="BJ34:CB34"/>
    <mergeCell ref="A35:D35"/>
    <mergeCell ref="E35:AM35"/>
    <mergeCell ref="AN35:AV35"/>
    <mergeCell ref="AW35:BI35"/>
    <mergeCell ref="BJ35:CB35"/>
    <mergeCell ref="A29:D29"/>
    <mergeCell ref="E29:AI29"/>
    <mergeCell ref="AJ29:AT29"/>
    <mergeCell ref="AU29:BD29"/>
    <mergeCell ref="BE29:BO29"/>
    <mergeCell ref="BP29:CB29"/>
    <mergeCell ref="A30:D30"/>
    <mergeCell ref="E30:AI30"/>
    <mergeCell ref="AJ30:AT30"/>
    <mergeCell ref="AU30:BD30"/>
    <mergeCell ref="BE30:BO30"/>
    <mergeCell ref="BP30:CB30"/>
    <mergeCell ref="A28:D28"/>
    <mergeCell ref="E28:AI28"/>
    <mergeCell ref="AJ28:AT28"/>
    <mergeCell ref="AU28:BD28"/>
    <mergeCell ref="BE28:BO28"/>
    <mergeCell ref="BP28:CB28"/>
    <mergeCell ref="A27:D27"/>
    <mergeCell ref="E27:AI27"/>
    <mergeCell ref="AJ27:AT27"/>
    <mergeCell ref="AU27:BD27"/>
    <mergeCell ref="BE27:BO27"/>
    <mergeCell ref="BP27:CB27"/>
    <mergeCell ref="A26:D26"/>
    <mergeCell ref="E26:AI26"/>
    <mergeCell ref="AJ26:AT26"/>
    <mergeCell ref="AU26:BD26"/>
    <mergeCell ref="BE26:BO26"/>
    <mergeCell ref="BP26:CB26"/>
    <mergeCell ref="A25:D25"/>
    <mergeCell ref="E25:AI25"/>
    <mergeCell ref="AJ25:AT25"/>
    <mergeCell ref="AU25:BD25"/>
    <mergeCell ref="BE25:BO25"/>
    <mergeCell ref="BP25:CB25"/>
    <mergeCell ref="A24:D24"/>
    <mergeCell ref="E24:AI24"/>
    <mergeCell ref="AJ24:AT24"/>
    <mergeCell ref="AU24:BD24"/>
    <mergeCell ref="BE24:BO24"/>
    <mergeCell ref="BP24:CB24"/>
    <mergeCell ref="A23:D23"/>
    <mergeCell ref="E23:AI23"/>
    <mergeCell ref="AJ23:AT23"/>
    <mergeCell ref="AU23:BD23"/>
    <mergeCell ref="BE23:BO23"/>
    <mergeCell ref="BP23:CB23"/>
    <mergeCell ref="A22:D22"/>
    <mergeCell ref="E22:AI22"/>
    <mergeCell ref="AJ22:AT22"/>
    <mergeCell ref="AU22:BD22"/>
    <mergeCell ref="BE22:BO22"/>
    <mergeCell ref="BP22:CB22"/>
    <mergeCell ref="A21:D21"/>
    <mergeCell ref="E21:AI21"/>
    <mergeCell ref="AJ21:AT21"/>
    <mergeCell ref="AU21:BD21"/>
    <mergeCell ref="BE21:BO21"/>
    <mergeCell ref="BP21:CB21"/>
    <mergeCell ref="A1:CB1"/>
    <mergeCell ref="S3:CB3"/>
    <mergeCell ref="AH5:CB5"/>
    <mergeCell ref="A7:CB7"/>
    <mergeCell ref="A20:D20"/>
    <mergeCell ref="E20:AI20"/>
    <mergeCell ref="AJ20:AT20"/>
    <mergeCell ref="AU20:BD20"/>
    <mergeCell ref="BE20:BO20"/>
    <mergeCell ref="BP20:CB20"/>
    <mergeCell ref="B8:CC8"/>
    <mergeCell ref="A10:D10"/>
    <mergeCell ref="E10:AI10"/>
    <mergeCell ref="AJ10:AT10"/>
    <mergeCell ref="AU10:BD10"/>
    <mergeCell ref="BE10:BO10"/>
    <mergeCell ref="BP10:CB10"/>
    <mergeCell ref="A11:D11"/>
    <mergeCell ref="E11:AI11"/>
    <mergeCell ref="AJ11:AT11"/>
    <mergeCell ref="AU11:BD11"/>
    <mergeCell ref="BE11:BO11"/>
    <mergeCell ref="BP11:CB11"/>
    <mergeCell ref="A12:D12"/>
    <mergeCell ref="BE58:BO58"/>
    <mergeCell ref="BP58:CB58"/>
    <mergeCell ref="A60:CB60"/>
    <mergeCell ref="S61:CB61"/>
    <mergeCell ref="A71:D71"/>
    <mergeCell ref="E71:AI71"/>
    <mergeCell ref="AJ71:AT71"/>
    <mergeCell ref="AU71:BD71"/>
    <mergeCell ref="BE71:BO71"/>
    <mergeCell ref="BP71:CB71"/>
    <mergeCell ref="A58:D58"/>
    <mergeCell ref="E58:AI58"/>
    <mergeCell ref="AJ58:AT58"/>
    <mergeCell ref="AU58:BD58"/>
    <mergeCell ref="A63:D63"/>
    <mergeCell ref="E63:AI63"/>
    <mergeCell ref="AJ63:AT63"/>
    <mergeCell ref="AU63:BD63"/>
    <mergeCell ref="BE63:BO63"/>
    <mergeCell ref="BP63:CB63"/>
    <mergeCell ref="A65:D65"/>
    <mergeCell ref="E65:AI65"/>
    <mergeCell ref="AJ65:AT65"/>
    <mergeCell ref="AU65:BD65"/>
    <mergeCell ref="A81:D81"/>
    <mergeCell ref="E81:AQ81"/>
    <mergeCell ref="AR81:BC81"/>
    <mergeCell ref="BD81:BN81"/>
    <mergeCell ref="BO81:CB81"/>
    <mergeCell ref="A82:D82"/>
    <mergeCell ref="E82:AQ82"/>
    <mergeCell ref="AR82:BC82"/>
    <mergeCell ref="BD82:BN82"/>
    <mergeCell ref="BO82:CB82"/>
  </mergeCells>
  <pageMargins left="0.78740157480314965" right="0.39370078740157483" top="0.59055118110236227" bottom="0.39370078740157483" header="0.27559055118110237" footer="0.27559055118110237"/>
  <pageSetup paperSize="9" scale="72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CY83"/>
  <sheetViews>
    <sheetView zoomScaleNormal="100" workbookViewId="0">
      <selection activeCell="A8" sqref="A8:XFD18"/>
    </sheetView>
  </sheetViews>
  <sheetFormatPr defaultColWidth="1.140625" defaultRowHeight="12.75"/>
  <cols>
    <col min="1" max="90" width="1.140625" style="26"/>
    <col min="91" max="91" width="9.5703125" style="26" customWidth="1"/>
    <col min="92" max="102" width="1.140625" style="26"/>
    <col min="103" max="103" width="4" style="26" bestFit="1" customWidth="1"/>
    <col min="104" max="346" width="1.140625" style="26"/>
    <col min="347" max="347" width="9.5703125" style="26" customWidth="1"/>
    <col min="348" max="358" width="1.140625" style="26"/>
    <col min="359" max="359" width="4" style="26" bestFit="1" customWidth="1"/>
    <col min="360" max="602" width="1.140625" style="26"/>
    <col min="603" max="603" width="9.5703125" style="26" customWidth="1"/>
    <col min="604" max="614" width="1.140625" style="26"/>
    <col min="615" max="615" width="4" style="26" bestFit="1" customWidth="1"/>
    <col min="616" max="858" width="1.140625" style="26"/>
    <col min="859" max="859" width="9.5703125" style="26" customWidth="1"/>
    <col min="860" max="870" width="1.140625" style="26"/>
    <col min="871" max="871" width="4" style="26" bestFit="1" customWidth="1"/>
    <col min="872" max="1114" width="1.140625" style="26"/>
    <col min="1115" max="1115" width="9.5703125" style="26" customWidth="1"/>
    <col min="1116" max="1126" width="1.140625" style="26"/>
    <col min="1127" max="1127" width="4" style="26" bestFit="1" customWidth="1"/>
    <col min="1128" max="1370" width="1.140625" style="26"/>
    <col min="1371" max="1371" width="9.5703125" style="26" customWidth="1"/>
    <col min="1372" max="1382" width="1.140625" style="26"/>
    <col min="1383" max="1383" width="4" style="26" bestFit="1" customWidth="1"/>
    <col min="1384" max="1626" width="1.140625" style="26"/>
    <col min="1627" max="1627" width="9.5703125" style="26" customWidth="1"/>
    <col min="1628" max="1638" width="1.140625" style="26"/>
    <col min="1639" max="1639" width="4" style="26" bestFit="1" customWidth="1"/>
    <col min="1640" max="1882" width="1.140625" style="26"/>
    <col min="1883" max="1883" width="9.5703125" style="26" customWidth="1"/>
    <col min="1884" max="1894" width="1.140625" style="26"/>
    <col min="1895" max="1895" width="4" style="26" bestFit="1" customWidth="1"/>
    <col min="1896" max="2138" width="1.140625" style="26"/>
    <col min="2139" max="2139" width="9.5703125" style="26" customWidth="1"/>
    <col min="2140" max="2150" width="1.140625" style="26"/>
    <col min="2151" max="2151" width="4" style="26" bestFit="1" customWidth="1"/>
    <col min="2152" max="2394" width="1.140625" style="26"/>
    <col min="2395" max="2395" width="9.5703125" style="26" customWidth="1"/>
    <col min="2396" max="2406" width="1.140625" style="26"/>
    <col min="2407" max="2407" width="4" style="26" bestFit="1" customWidth="1"/>
    <col min="2408" max="2650" width="1.140625" style="26"/>
    <col min="2651" max="2651" width="9.5703125" style="26" customWidth="1"/>
    <col min="2652" max="2662" width="1.140625" style="26"/>
    <col min="2663" max="2663" width="4" style="26" bestFit="1" customWidth="1"/>
    <col min="2664" max="2906" width="1.140625" style="26"/>
    <col min="2907" max="2907" width="9.5703125" style="26" customWidth="1"/>
    <col min="2908" max="2918" width="1.140625" style="26"/>
    <col min="2919" max="2919" width="4" style="26" bestFit="1" customWidth="1"/>
    <col min="2920" max="3162" width="1.140625" style="26"/>
    <col min="3163" max="3163" width="9.5703125" style="26" customWidth="1"/>
    <col min="3164" max="3174" width="1.140625" style="26"/>
    <col min="3175" max="3175" width="4" style="26" bestFit="1" customWidth="1"/>
    <col min="3176" max="3418" width="1.140625" style="26"/>
    <col min="3419" max="3419" width="9.5703125" style="26" customWidth="1"/>
    <col min="3420" max="3430" width="1.140625" style="26"/>
    <col min="3431" max="3431" width="4" style="26" bestFit="1" customWidth="1"/>
    <col min="3432" max="3674" width="1.140625" style="26"/>
    <col min="3675" max="3675" width="9.5703125" style="26" customWidth="1"/>
    <col min="3676" max="3686" width="1.140625" style="26"/>
    <col min="3687" max="3687" width="4" style="26" bestFit="1" customWidth="1"/>
    <col min="3688" max="3930" width="1.140625" style="26"/>
    <col min="3931" max="3931" width="9.5703125" style="26" customWidth="1"/>
    <col min="3932" max="3942" width="1.140625" style="26"/>
    <col min="3943" max="3943" width="4" style="26" bestFit="1" customWidth="1"/>
    <col min="3944" max="4186" width="1.140625" style="26"/>
    <col min="4187" max="4187" width="9.5703125" style="26" customWidth="1"/>
    <col min="4188" max="4198" width="1.140625" style="26"/>
    <col min="4199" max="4199" width="4" style="26" bestFit="1" customWidth="1"/>
    <col min="4200" max="4442" width="1.140625" style="26"/>
    <col min="4443" max="4443" width="9.5703125" style="26" customWidth="1"/>
    <col min="4444" max="4454" width="1.140625" style="26"/>
    <col min="4455" max="4455" width="4" style="26" bestFit="1" customWidth="1"/>
    <col min="4456" max="4698" width="1.140625" style="26"/>
    <col min="4699" max="4699" width="9.5703125" style="26" customWidth="1"/>
    <col min="4700" max="4710" width="1.140625" style="26"/>
    <col min="4711" max="4711" width="4" style="26" bestFit="1" customWidth="1"/>
    <col min="4712" max="4954" width="1.140625" style="26"/>
    <col min="4955" max="4955" width="9.5703125" style="26" customWidth="1"/>
    <col min="4956" max="4966" width="1.140625" style="26"/>
    <col min="4967" max="4967" width="4" style="26" bestFit="1" customWidth="1"/>
    <col min="4968" max="5210" width="1.140625" style="26"/>
    <col min="5211" max="5211" width="9.5703125" style="26" customWidth="1"/>
    <col min="5212" max="5222" width="1.140625" style="26"/>
    <col min="5223" max="5223" width="4" style="26" bestFit="1" customWidth="1"/>
    <col min="5224" max="5466" width="1.140625" style="26"/>
    <col min="5467" max="5467" width="9.5703125" style="26" customWidth="1"/>
    <col min="5468" max="5478" width="1.140625" style="26"/>
    <col min="5479" max="5479" width="4" style="26" bestFit="1" customWidth="1"/>
    <col min="5480" max="5722" width="1.140625" style="26"/>
    <col min="5723" max="5723" width="9.5703125" style="26" customWidth="1"/>
    <col min="5724" max="5734" width="1.140625" style="26"/>
    <col min="5735" max="5735" width="4" style="26" bestFit="1" customWidth="1"/>
    <col min="5736" max="5978" width="1.140625" style="26"/>
    <col min="5979" max="5979" width="9.5703125" style="26" customWidth="1"/>
    <col min="5980" max="5990" width="1.140625" style="26"/>
    <col min="5991" max="5991" width="4" style="26" bestFit="1" customWidth="1"/>
    <col min="5992" max="6234" width="1.140625" style="26"/>
    <col min="6235" max="6235" width="9.5703125" style="26" customWidth="1"/>
    <col min="6236" max="6246" width="1.140625" style="26"/>
    <col min="6247" max="6247" width="4" style="26" bestFit="1" customWidth="1"/>
    <col min="6248" max="6490" width="1.140625" style="26"/>
    <col min="6491" max="6491" width="9.5703125" style="26" customWidth="1"/>
    <col min="6492" max="6502" width="1.140625" style="26"/>
    <col min="6503" max="6503" width="4" style="26" bestFit="1" customWidth="1"/>
    <col min="6504" max="6746" width="1.140625" style="26"/>
    <col min="6747" max="6747" width="9.5703125" style="26" customWidth="1"/>
    <col min="6748" max="6758" width="1.140625" style="26"/>
    <col min="6759" max="6759" width="4" style="26" bestFit="1" customWidth="1"/>
    <col min="6760" max="7002" width="1.140625" style="26"/>
    <col min="7003" max="7003" width="9.5703125" style="26" customWidth="1"/>
    <col min="7004" max="7014" width="1.140625" style="26"/>
    <col min="7015" max="7015" width="4" style="26" bestFit="1" customWidth="1"/>
    <col min="7016" max="7258" width="1.140625" style="26"/>
    <col min="7259" max="7259" width="9.5703125" style="26" customWidth="1"/>
    <col min="7260" max="7270" width="1.140625" style="26"/>
    <col min="7271" max="7271" width="4" style="26" bestFit="1" customWidth="1"/>
    <col min="7272" max="7514" width="1.140625" style="26"/>
    <col min="7515" max="7515" width="9.5703125" style="26" customWidth="1"/>
    <col min="7516" max="7526" width="1.140625" style="26"/>
    <col min="7527" max="7527" width="4" style="26" bestFit="1" customWidth="1"/>
    <col min="7528" max="7770" width="1.140625" style="26"/>
    <col min="7771" max="7771" width="9.5703125" style="26" customWidth="1"/>
    <col min="7772" max="7782" width="1.140625" style="26"/>
    <col min="7783" max="7783" width="4" style="26" bestFit="1" customWidth="1"/>
    <col min="7784" max="8026" width="1.140625" style="26"/>
    <col min="8027" max="8027" width="9.5703125" style="26" customWidth="1"/>
    <col min="8028" max="8038" width="1.140625" style="26"/>
    <col min="8039" max="8039" width="4" style="26" bestFit="1" customWidth="1"/>
    <col min="8040" max="8282" width="1.140625" style="26"/>
    <col min="8283" max="8283" width="9.5703125" style="26" customWidth="1"/>
    <col min="8284" max="8294" width="1.140625" style="26"/>
    <col min="8295" max="8295" width="4" style="26" bestFit="1" customWidth="1"/>
    <col min="8296" max="8538" width="1.140625" style="26"/>
    <col min="8539" max="8539" width="9.5703125" style="26" customWidth="1"/>
    <col min="8540" max="8550" width="1.140625" style="26"/>
    <col min="8551" max="8551" width="4" style="26" bestFit="1" customWidth="1"/>
    <col min="8552" max="8794" width="1.140625" style="26"/>
    <col min="8795" max="8795" width="9.5703125" style="26" customWidth="1"/>
    <col min="8796" max="8806" width="1.140625" style="26"/>
    <col min="8807" max="8807" width="4" style="26" bestFit="1" customWidth="1"/>
    <col min="8808" max="9050" width="1.140625" style="26"/>
    <col min="9051" max="9051" width="9.5703125" style="26" customWidth="1"/>
    <col min="9052" max="9062" width="1.140625" style="26"/>
    <col min="9063" max="9063" width="4" style="26" bestFit="1" customWidth="1"/>
    <col min="9064" max="9306" width="1.140625" style="26"/>
    <col min="9307" max="9307" width="9.5703125" style="26" customWidth="1"/>
    <col min="9308" max="9318" width="1.140625" style="26"/>
    <col min="9319" max="9319" width="4" style="26" bestFit="1" customWidth="1"/>
    <col min="9320" max="9562" width="1.140625" style="26"/>
    <col min="9563" max="9563" width="9.5703125" style="26" customWidth="1"/>
    <col min="9564" max="9574" width="1.140625" style="26"/>
    <col min="9575" max="9575" width="4" style="26" bestFit="1" customWidth="1"/>
    <col min="9576" max="9818" width="1.140625" style="26"/>
    <col min="9819" max="9819" width="9.5703125" style="26" customWidth="1"/>
    <col min="9820" max="9830" width="1.140625" style="26"/>
    <col min="9831" max="9831" width="4" style="26" bestFit="1" customWidth="1"/>
    <col min="9832" max="10074" width="1.140625" style="26"/>
    <col min="10075" max="10075" width="9.5703125" style="26" customWidth="1"/>
    <col min="10076" max="10086" width="1.140625" style="26"/>
    <col min="10087" max="10087" width="4" style="26" bestFit="1" customWidth="1"/>
    <col min="10088" max="10330" width="1.140625" style="26"/>
    <col min="10331" max="10331" width="9.5703125" style="26" customWidth="1"/>
    <col min="10332" max="10342" width="1.140625" style="26"/>
    <col min="10343" max="10343" width="4" style="26" bestFit="1" customWidth="1"/>
    <col min="10344" max="10586" width="1.140625" style="26"/>
    <col min="10587" max="10587" width="9.5703125" style="26" customWidth="1"/>
    <col min="10588" max="10598" width="1.140625" style="26"/>
    <col min="10599" max="10599" width="4" style="26" bestFit="1" customWidth="1"/>
    <col min="10600" max="10842" width="1.140625" style="26"/>
    <col min="10843" max="10843" width="9.5703125" style="26" customWidth="1"/>
    <col min="10844" max="10854" width="1.140625" style="26"/>
    <col min="10855" max="10855" width="4" style="26" bestFit="1" customWidth="1"/>
    <col min="10856" max="11098" width="1.140625" style="26"/>
    <col min="11099" max="11099" width="9.5703125" style="26" customWidth="1"/>
    <col min="11100" max="11110" width="1.140625" style="26"/>
    <col min="11111" max="11111" width="4" style="26" bestFit="1" customWidth="1"/>
    <col min="11112" max="11354" width="1.140625" style="26"/>
    <col min="11355" max="11355" width="9.5703125" style="26" customWidth="1"/>
    <col min="11356" max="11366" width="1.140625" style="26"/>
    <col min="11367" max="11367" width="4" style="26" bestFit="1" customWidth="1"/>
    <col min="11368" max="11610" width="1.140625" style="26"/>
    <col min="11611" max="11611" width="9.5703125" style="26" customWidth="1"/>
    <col min="11612" max="11622" width="1.140625" style="26"/>
    <col min="11623" max="11623" width="4" style="26" bestFit="1" customWidth="1"/>
    <col min="11624" max="11866" width="1.140625" style="26"/>
    <col min="11867" max="11867" width="9.5703125" style="26" customWidth="1"/>
    <col min="11868" max="11878" width="1.140625" style="26"/>
    <col min="11879" max="11879" width="4" style="26" bestFit="1" customWidth="1"/>
    <col min="11880" max="12122" width="1.140625" style="26"/>
    <col min="12123" max="12123" width="9.5703125" style="26" customWidth="1"/>
    <col min="12124" max="12134" width="1.140625" style="26"/>
    <col min="12135" max="12135" width="4" style="26" bestFit="1" customWidth="1"/>
    <col min="12136" max="12378" width="1.140625" style="26"/>
    <col min="12379" max="12379" width="9.5703125" style="26" customWidth="1"/>
    <col min="12380" max="12390" width="1.140625" style="26"/>
    <col min="12391" max="12391" width="4" style="26" bestFit="1" customWidth="1"/>
    <col min="12392" max="12634" width="1.140625" style="26"/>
    <col min="12635" max="12635" width="9.5703125" style="26" customWidth="1"/>
    <col min="12636" max="12646" width="1.140625" style="26"/>
    <col min="12647" max="12647" width="4" style="26" bestFit="1" customWidth="1"/>
    <col min="12648" max="12890" width="1.140625" style="26"/>
    <col min="12891" max="12891" width="9.5703125" style="26" customWidth="1"/>
    <col min="12892" max="12902" width="1.140625" style="26"/>
    <col min="12903" max="12903" width="4" style="26" bestFit="1" customWidth="1"/>
    <col min="12904" max="13146" width="1.140625" style="26"/>
    <col min="13147" max="13147" width="9.5703125" style="26" customWidth="1"/>
    <col min="13148" max="13158" width="1.140625" style="26"/>
    <col min="13159" max="13159" width="4" style="26" bestFit="1" customWidth="1"/>
    <col min="13160" max="13402" width="1.140625" style="26"/>
    <col min="13403" max="13403" width="9.5703125" style="26" customWidth="1"/>
    <col min="13404" max="13414" width="1.140625" style="26"/>
    <col min="13415" max="13415" width="4" style="26" bestFit="1" customWidth="1"/>
    <col min="13416" max="13658" width="1.140625" style="26"/>
    <col min="13659" max="13659" width="9.5703125" style="26" customWidth="1"/>
    <col min="13660" max="13670" width="1.140625" style="26"/>
    <col min="13671" max="13671" width="4" style="26" bestFit="1" customWidth="1"/>
    <col min="13672" max="13914" width="1.140625" style="26"/>
    <col min="13915" max="13915" width="9.5703125" style="26" customWidth="1"/>
    <col min="13916" max="13926" width="1.140625" style="26"/>
    <col min="13927" max="13927" width="4" style="26" bestFit="1" customWidth="1"/>
    <col min="13928" max="14170" width="1.140625" style="26"/>
    <col min="14171" max="14171" width="9.5703125" style="26" customWidth="1"/>
    <col min="14172" max="14182" width="1.140625" style="26"/>
    <col min="14183" max="14183" width="4" style="26" bestFit="1" customWidth="1"/>
    <col min="14184" max="14426" width="1.140625" style="26"/>
    <col min="14427" max="14427" width="9.5703125" style="26" customWidth="1"/>
    <col min="14428" max="14438" width="1.140625" style="26"/>
    <col min="14439" max="14439" width="4" style="26" bestFit="1" customWidth="1"/>
    <col min="14440" max="14682" width="1.140625" style="26"/>
    <col min="14683" max="14683" width="9.5703125" style="26" customWidth="1"/>
    <col min="14684" max="14694" width="1.140625" style="26"/>
    <col min="14695" max="14695" width="4" style="26" bestFit="1" customWidth="1"/>
    <col min="14696" max="14938" width="1.140625" style="26"/>
    <col min="14939" max="14939" width="9.5703125" style="26" customWidth="1"/>
    <col min="14940" max="14950" width="1.140625" style="26"/>
    <col min="14951" max="14951" width="4" style="26" bestFit="1" customWidth="1"/>
    <col min="14952" max="15194" width="1.140625" style="26"/>
    <col min="15195" max="15195" width="9.5703125" style="26" customWidth="1"/>
    <col min="15196" max="15206" width="1.140625" style="26"/>
    <col min="15207" max="15207" width="4" style="26" bestFit="1" customWidth="1"/>
    <col min="15208" max="15450" width="1.140625" style="26"/>
    <col min="15451" max="15451" width="9.5703125" style="26" customWidth="1"/>
    <col min="15452" max="15462" width="1.140625" style="26"/>
    <col min="15463" max="15463" width="4" style="26" bestFit="1" customWidth="1"/>
    <col min="15464" max="15706" width="1.140625" style="26"/>
    <col min="15707" max="15707" width="9.5703125" style="26" customWidth="1"/>
    <col min="15708" max="15718" width="1.140625" style="26"/>
    <col min="15719" max="15719" width="4" style="26" bestFit="1" customWidth="1"/>
    <col min="15720" max="15962" width="1.140625" style="26"/>
    <col min="15963" max="15963" width="9.5703125" style="26" customWidth="1"/>
    <col min="15964" max="15974" width="1.140625" style="26"/>
    <col min="15975" max="15975" width="4" style="26" bestFit="1" customWidth="1"/>
    <col min="15976" max="16218" width="1.140625" style="26"/>
    <col min="16219" max="16219" width="9.5703125" style="26" customWidth="1"/>
    <col min="16220" max="16230" width="1.140625" style="26"/>
    <col min="16231" max="16231" width="4" style="26" bestFit="1" customWidth="1"/>
    <col min="16232" max="16384" width="1.140625" style="26"/>
  </cols>
  <sheetData>
    <row r="1" spans="1:81" s="23" customFormat="1" ht="32.25" customHeight="1">
      <c r="A1" s="459" t="s">
        <v>541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81" s="25" customFormat="1" ht="9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1" s="23" customFormat="1" ht="15.75">
      <c r="A3" s="23" t="s">
        <v>172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475" t="s">
        <v>81</v>
      </c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5"/>
      <c r="CB3" s="475"/>
    </row>
    <row r="4" spans="1:81" s="25" customFormat="1" ht="9.7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1" s="23" customFormat="1" ht="47.25" customHeight="1">
      <c r="A5" s="23" t="s">
        <v>86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481" t="s">
        <v>410</v>
      </c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82"/>
      <c r="BB5" s="482"/>
      <c r="BC5" s="482"/>
      <c r="BD5" s="482"/>
      <c r="BE5" s="482"/>
      <c r="BF5" s="482"/>
      <c r="BG5" s="482"/>
      <c r="BH5" s="482"/>
      <c r="BI5" s="482"/>
      <c r="BJ5" s="482"/>
      <c r="BK5" s="482"/>
      <c r="BL5" s="482"/>
      <c r="BM5" s="482"/>
      <c r="BN5" s="482"/>
      <c r="BO5" s="482"/>
      <c r="BP5" s="482"/>
      <c r="BQ5" s="482"/>
      <c r="BR5" s="482"/>
      <c r="BS5" s="482"/>
      <c r="BT5" s="482"/>
      <c r="BU5" s="482"/>
      <c r="BV5" s="482"/>
      <c r="BW5" s="482"/>
      <c r="BX5" s="482"/>
      <c r="BY5" s="482"/>
      <c r="BZ5" s="482"/>
      <c r="CA5" s="482"/>
      <c r="CB5" s="482"/>
    </row>
    <row r="6" spans="1:81" s="23" customFormat="1" ht="15.7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1" s="23" customFormat="1" ht="22.5" customHeight="1">
      <c r="A7" s="459" t="s">
        <v>292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</row>
    <row r="8" spans="1:81" s="23" customFormat="1" ht="15.75">
      <c r="A8" s="221"/>
      <c r="B8" s="380" t="s">
        <v>545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</row>
    <row r="10" spans="1:81">
      <c r="A10" s="377" t="s">
        <v>89</v>
      </c>
      <c r="B10" s="378"/>
      <c r="C10" s="378"/>
      <c r="D10" s="379"/>
      <c r="E10" s="377" t="s">
        <v>121</v>
      </c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9"/>
      <c r="AJ10" s="377" t="s">
        <v>123</v>
      </c>
      <c r="AK10" s="378"/>
      <c r="AL10" s="378"/>
      <c r="AM10" s="378"/>
      <c r="AN10" s="378"/>
      <c r="AO10" s="378"/>
      <c r="AP10" s="378"/>
      <c r="AQ10" s="378"/>
      <c r="AR10" s="378"/>
      <c r="AS10" s="378"/>
      <c r="AT10" s="379"/>
      <c r="AU10" s="377" t="s">
        <v>123</v>
      </c>
      <c r="AV10" s="378"/>
      <c r="AW10" s="378"/>
      <c r="AX10" s="378"/>
      <c r="AY10" s="378"/>
      <c r="AZ10" s="378"/>
      <c r="BA10" s="378"/>
      <c r="BB10" s="378"/>
      <c r="BC10" s="378"/>
      <c r="BD10" s="379"/>
      <c r="BE10" s="377" t="s">
        <v>190</v>
      </c>
      <c r="BF10" s="378"/>
      <c r="BG10" s="378"/>
      <c r="BH10" s="378"/>
      <c r="BI10" s="378"/>
      <c r="BJ10" s="378"/>
      <c r="BK10" s="378"/>
      <c r="BL10" s="378"/>
      <c r="BM10" s="378"/>
      <c r="BN10" s="378"/>
      <c r="BO10" s="379"/>
      <c r="BP10" s="377" t="s">
        <v>78</v>
      </c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9"/>
    </row>
    <row r="11" spans="1:81">
      <c r="A11" s="374" t="s">
        <v>96</v>
      </c>
      <c r="B11" s="375"/>
      <c r="C11" s="375"/>
      <c r="D11" s="376"/>
      <c r="E11" s="374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6"/>
      <c r="AJ11" s="374" t="s">
        <v>191</v>
      </c>
      <c r="AK11" s="375"/>
      <c r="AL11" s="375"/>
      <c r="AM11" s="375"/>
      <c r="AN11" s="375"/>
      <c r="AO11" s="375"/>
      <c r="AP11" s="375"/>
      <c r="AQ11" s="375"/>
      <c r="AR11" s="375"/>
      <c r="AS11" s="375"/>
      <c r="AT11" s="376"/>
      <c r="AU11" s="374" t="s">
        <v>192</v>
      </c>
      <c r="AV11" s="375"/>
      <c r="AW11" s="375"/>
      <c r="AX11" s="375"/>
      <c r="AY11" s="375"/>
      <c r="AZ11" s="375"/>
      <c r="BA11" s="375"/>
      <c r="BB11" s="375"/>
      <c r="BC11" s="375"/>
      <c r="BD11" s="376"/>
      <c r="BE11" s="374" t="s">
        <v>193</v>
      </c>
      <c r="BF11" s="375"/>
      <c r="BG11" s="375"/>
      <c r="BH11" s="375"/>
      <c r="BI11" s="375"/>
      <c r="BJ11" s="375"/>
      <c r="BK11" s="375"/>
      <c r="BL11" s="375"/>
      <c r="BM11" s="375"/>
      <c r="BN11" s="375"/>
      <c r="BO11" s="376"/>
      <c r="BP11" s="374" t="s">
        <v>127</v>
      </c>
      <c r="BQ11" s="375"/>
      <c r="BR11" s="375"/>
      <c r="BS11" s="375"/>
      <c r="BT11" s="375"/>
      <c r="BU11" s="375"/>
      <c r="BV11" s="375"/>
      <c r="BW11" s="375"/>
      <c r="BX11" s="375"/>
      <c r="BY11" s="375"/>
      <c r="BZ11" s="375"/>
      <c r="CA11" s="375"/>
      <c r="CB11" s="376"/>
    </row>
    <row r="12" spans="1:81">
      <c r="A12" s="374"/>
      <c r="B12" s="375"/>
      <c r="C12" s="375"/>
      <c r="D12" s="376"/>
      <c r="E12" s="374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6"/>
      <c r="AJ12" s="374"/>
      <c r="AK12" s="375"/>
      <c r="AL12" s="375"/>
      <c r="AM12" s="375"/>
      <c r="AN12" s="375"/>
      <c r="AO12" s="375"/>
      <c r="AP12" s="375"/>
      <c r="AQ12" s="375"/>
      <c r="AR12" s="375"/>
      <c r="AS12" s="375"/>
      <c r="AT12" s="376"/>
      <c r="AU12" s="374" t="s">
        <v>194</v>
      </c>
      <c r="AV12" s="375"/>
      <c r="AW12" s="375"/>
      <c r="AX12" s="375"/>
      <c r="AY12" s="375"/>
      <c r="AZ12" s="375"/>
      <c r="BA12" s="375"/>
      <c r="BB12" s="375"/>
      <c r="BC12" s="375"/>
      <c r="BD12" s="376"/>
      <c r="BE12" s="374" t="s">
        <v>130</v>
      </c>
      <c r="BF12" s="375"/>
      <c r="BG12" s="375"/>
      <c r="BH12" s="375"/>
      <c r="BI12" s="375"/>
      <c r="BJ12" s="375"/>
      <c r="BK12" s="375"/>
      <c r="BL12" s="375"/>
      <c r="BM12" s="375"/>
      <c r="BN12" s="375"/>
      <c r="BO12" s="376"/>
      <c r="BP12" s="374"/>
      <c r="BQ12" s="375"/>
      <c r="BR12" s="375"/>
      <c r="BS12" s="375"/>
      <c r="BT12" s="375"/>
      <c r="BU12" s="375"/>
      <c r="BV12" s="375"/>
      <c r="BW12" s="375"/>
      <c r="BX12" s="375"/>
      <c r="BY12" s="375"/>
      <c r="BZ12" s="375"/>
      <c r="CA12" s="375"/>
      <c r="CB12" s="376"/>
    </row>
    <row r="13" spans="1:81">
      <c r="A13" s="420"/>
      <c r="B13" s="421"/>
      <c r="C13" s="421"/>
      <c r="D13" s="422"/>
      <c r="E13" s="420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2"/>
      <c r="AJ13" s="420"/>
      <c r="AK13" s="421"/>
      <c r="AL13" s="421"/>
      <c r="AM13" s="421"/>
      <c r="AN13" s="421"/>
      <c r="AO13" s="421"/>
      <c r="AP13" s="421"/>
      <c r="AQ13" s="421"/>
      <c r="AR13" s="421"/>
      <c r="AS13" s="421"/>
      <c r="AT13" s="422"/>
      <c r="AU13" s="420"/>
      <c r="AV13" s="421"/>
      <c r="AW13" s="421"/>
      <c r="AX13" s="421"/>
      <c r="AY13" s="421"/>
      <c r="AZ13" s="421"/>
      <c r="BA13" s="421"/>
      <c r="BB13" s="421"/>
      <c r="BC13" s="421"/>
      <c r="BD13" s="422"/>
      <c r="BE13" s="420"/>
      <c r="BF13" s="421"/>
      <c r="BG13" s="421"/>
      <c r="BH13" s="421"/>
      <c r="BI13" s="421"/>
      <c r="BJ13" s="421"/>
      <c r="BK13" s="421"/>
      <c r="BL13" s="421"/>
      <c r="BM13" s="421"/>
      <c r="BN13" s="421"/>
      <c r="BO13" s="422"/>
      <c r="BP13" s="420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2"/>
    </row>
    <row r="14" spans="1:81">
      <c r="A14" s="420">
        <v>1</v>
      </c>
      <c r="B14" s="421"/>
      <c r="C14" s="421"/>
      <c r="D14" s="422"/>
      <c r="E14" s="420">
        <v>2</v>
      </c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2"/>
      <c r="AJ14" s="420">
        <v>3</v>
      </c>
      <c r="AK14" s="421"/>
      <c r="AL14" s="421"/>
      <c r="AM14" s="421"/>
      <c r="AN14" s="421"/>
      <c r="AO14" s="421"/>
      <c r="AP14" s="421"/>
      <c r="AQ14" s="421"/>
      <c r="AR14" s="421"/>
      <c r="AS14" s="421"/>
      <c r="AT14" s="422"/>
      <c r="AU14" s="420">
        <v>4</v>
      </c>
      <c r="AV14" s="421"/>
      <c r="AW14" s="421"/>
      <c r="AX14" s="421"/>
      <c r="AY14" s="421"/>
      <c r="AZ14" s="421"/>
      <c r="BA14" s="421"/>
      <c r="BB14" s="421"/>
      <c r="BC14" s="421"/>
      <c r="BD14" s="422"/>
      <c r="BE14" s="420">
        <v>5</v>
      </c>
      <c r="BF14" s="421"/>
      <c r="BG14" s="421"/>
      <c r="BH14" s="421"/>
      <c r="BI14" s="421"/>
      <c r="BJ14" s="421"/>
      <c r="BK14" s="421"/>
      <c r="BL14" s="421"/>
      <c r="BM14" s="421"/>
      <c r="BN14" s="421"/>
      <c r="BO14" s="422"/>
      <c r="BP14" s="420">
        <v>6</v>
      </c>
      <c r="BQ14" s="421"/>
      <c r="BR14" s="421"/>
      <c r="BS14" s="421"/>
      <c r="BT14" s="421"/>
      <c r="BU14" s="421"/>
      <c r="BV14" s="421"/>
      <c r="BW14" s="421"/>
      <c r="BX14" s="421"/>
      <c r="BY14" s="421"/>
      <c r="BZ14" s="421"/>
      <c r="CA14" s="421"/>
      <c r="CB14" s="422"/>
    </row>
    <row r="15" spans="1:81">
      <c r="A15" s="410">
        <v>1</v>
      </c>
      <c r="B15" s="411"/>
      <c r="C15" s="411"/>
      <c r="D15" s="412"/>
      <c r="E15" s="438" t="s">
        <v>546</v>
      </c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40"/>
      <c r="AJ15" s="410">
        <v>1</v>
      </c>
      <c r="AK15" s="411"/>
      <c r="AL15" s="411"/>
      <c r="AM15" s="411"/>
      <c r="AN15" s="411"/>
      <c r="AO15" s="411"/>
      <c r="AP15" s="411"/>
      <c r="AQ15" s="411"/>
      <c r="AR15" s="411"/>
      <c r="AS15" s="411"/>
      <c r="AT15" s="412"/>
      <c r="AU15" s="410">
        <v>4</v>
      </c>
      <c r="AV15" s="411"/>
      <c r="AW15" s="411"/>
      <c r="AX15" s="411"/>
      <c r="AY15" s="411"/>
      <c r="AZ15" s="411"/>
      <c r="BA15" s="411"/>
      <c r="BB15" s="411"/>
      <c r="BC15" s="411"/>
      <c r="BD15" s="412"/>
      <c r="BE15" s="444">
        <v>125</v>
      </c>
      <c r="BF15" s="445"/>
      <c r="BG15" s="445"/>
      <c r="BH15" s="445"/>
      <c r="BI15" s="445"/>
      <c r="BJ15" s="445"/>
      <c r="BK15" s="445"/>
      <c r="BL15" s="445"/>
      <c r="BM15" s="445"/>
      <c r="BN15" s="445"/>
      <c r="BO15" s="446"/>
      <c r="BP15" s="444">
        <f>AJ15*AU15*BE15</f>
        <v>500</v>
      </c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6"/>
    </row>
    <row r="16" spans="1:81">
      <c r="A16" s="438"/>
      <c r="B16" s="439"/>
      <c r="C16" s="439"/>
      <c r="D16" s="440"/>
      <c r="E16" s="404" t="s">
        <v>119</v>
      </c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6"/>
      <c r="AJ16" s="410" t="s">
        <v>9</v>
      </c>
      <c r="AK16" s="411"/>
      <c r="AL16" s="411"/>
      <c r="AM16" s="411"/>
      <c r="AN16" s="411"/>
      <c r="AO16" s="411"/>
      <c r="AP16" s="411"/>
      <c r="AQ16" s="411"/>
      <c r="AR16" s="411"/>
      <c r="AS16" s="411"/>
      <c r="AT16" s="412"/>
      <c r="AU16" s="410" t="s">
        <v>9</v>
      </c>
      <c r="AV16" s="411"/>
      <c r="AW16" s="411"/>
      <c r="AX16" s="411"/>
      <c r="AY16" s="411"/>
      <c r="AZ16" s="411"/>
      <c r="BA16" s="411"/>
      <c r="BB16" s="411"/>
      <c r="BC16" s="411"/>
      <c r="BD16" s="412"/>
      <c r="BE16" s="444" t="s">
        <v>9</v>
      </c>
      <c r="BF16" s="445"/>
      <c r="BG16" s="445"/>
      <c r="BH16" s="445"/>
      <c r="BI16" s="445"/>
      <c r="BJ16" s="445"/>
      <c r="BK16" s="445"/>
      <c r="BL16" s="445"/>
      <c r="BM16" s="445"/>
      <c r="BN16" s="445"/>
      <c r="BO16" s="446"/>
      <c r="BP16" s="444">
        <f>SUM(BP15:CB15)</f>
        <v>500</v>
      </c>
      <c r="BQ16" s="445"/>
      <c r="BR16" s="445"/>
      <c r="BS16" s="445"/>
      <c r="BT16" s="445"/>
      <c r="BU16" s="445"/>
      <c r="BV16" s="445"/>
      <c r="BW16" s="445"/>
      <c r="BX16" s="445"/>
      <c r="BY16" s="445"/>
      <c r="BZ16" s="445"/>
      <c r="CA16" s="445"/>
      <c r="CB16" s="446"/>
    </row>
    <row r="17" spans="1:91">
      <c r="A17" s="438"/>
      <c r="B17" s="439"/>
      <c r="C17" s="439"/>
      <c r="D17" s="440"/>
      <c r="E17" s="404" t="s">
        <v>120</v>
      </c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6"/>
      <c r="AJ17" s="410" t="s">
        <v>9</v>
      </c>
      <c r="AK17" s="411"/>
      <c r="AL17" s="411"/>
      <c r="AM17" s="411"/>
      <c r="AN17" s="411"/>
      <c r="AO17" s="411"/>
      <c r="AP17" s="411"/>
      <c r="AQ17" s="411"/>
      <c r="AR17" s="411"/>
      <c r="AS17" s="411"/>
      <c r="AT17" s="412"/>
      <c r="AU17" s="410" t="s">
        <v>9</v>
      </c>
      <c r="AV17" s="411"/>
      <c r="AW17" s="411"/>
      <c r="AX17" s="411"/>
      <c r="AY17" s="411"/>
      <c r="AZ17" s="411"/>
      <c r="BA17" s="411"/>
      <c r="BB17" s="411"/>
      <c r="BC17" s="411"/>
      <c r="BD17" s="412"/>
      <c r="BE17" s="444" t="s">
        <v>9</v>
      </c>
      <c r="BF17" s="445"/>
      <c r="BG17" s="445"/>
      <c r="BH17" s="445"/>
      <c r="BI17" s="445"/>
      <c r="BJ17" s="445"/>
      <c r="BK17" s="445"/>
      <c r="BL17" s="445"/>
      <c r="BM17" s="445"/>
      <c r="BN17" s="445"/>
      <c r="BO17" s="446"/>
      <c r="BP17" s="463">
        <f>BP16</f>
        <v>500</v>
      </c>
      <c r="BQ17" s="464"/>
      <c r="BR17" s="464"/>
      <c r="BS17" s="464"/>
      <c r="BT17" s="464"/>
      <c r="BU17" s="464"/>
      <c r="BV17" s="464"/>
      <c r="BW17" s="464"/>
      <c r="BX17" s="464"/>
      <c r="BY17" s="464"/>
      <c r="BZ17" s="464"/>
      <c r="CA17" s="464"/>
      <c r="CB17" s="465"/>
    </row>
    <row r="18" spans="1:91" s="23" customFormat="1" ht="21.75" customHeight="1">
      <c r="A18" s="380" t="s">
        <v>547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</row>
    <row r="20" spans="1:91">
      <c r="A20" s="377" t="s">
        <v>89</v>
      </c>
      <c r="B20" s="378"/>
      <c r="C20" s="378"/>
      <c r="D20" s="379"/>
      <c r="E20" s="377" t="s">
        <v>121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9"/>
      <c r="AJ20" s="377" t="s">
        <v>123</v>
      </c>
      <c r="AK20" s="378"/>
      <c r="AL20" s="378"/>
      <c r="AM20" s="378"/>
      <c r="AN20" s="378"/>
      <c r="AO20" s="378"/>
      <c r="AP20" s="378"/>
      <c r="AQ20" s="378"/>
      <c r="AR20" s="378"/>
      <c r="AS20" s="378"/>
      <c r="AT20" s="379"/>
      <c r="AU20" s="377" t="s">
        <v>123</v>
      </c>
      <c r="AV20" s="378"/>
      <c r="AW20" s="378"/>
      <c r="AX20" s="378"/>
      <c r="AY20" s="378"/>
      <c r="AZ20" s="378"/>
      <c r="BA20" s="378"/>
      <c r="BB20" s="378"/>
      <c r="BC20" s="378"/>
      <c r="BD20" s="379"/>
      <c r="BE20" s="377" t="s">
        <v>190</v>
      </c>
      <c r="BF20" s="378"/>
      <c r="BG20" s="378"/>
      <c r="BH20" s="378"/>
      <c r="BI20" s="378"/>
      <c r="BJ20" s="378"/>
      <c r="BK20" s="378"/>
      <c r="BL20" s="378"/>
      <c r="BM20" s="378"/>
      <c r="BN20" s="378"/>
      <c r="BO20" s="379"/>
      <c r="BP20" s="377" t="s">
        <v>78</v>
      </c>
      <c r="BQ20" s="378"/>
      <c r="BR20" s="378"/>
      <c r="BS20" s="378"/>
      <c r="BT20" s="378"/>
      <c r="BU20" s="378"/>
      <c r="BV20" s="378"/>
      <c r="BW20" s="378"/>
      <c r="BX20" s="378"/>
      <c r="BY20" s="378"/>
      <c r="BZ20" s="378"/>
      <c r="CA20" s="378"/>
      <c r="CB20" s="379"/>
    </row>
    <row r="21" spans="1:91">
      <c r="A21" s="374" t="s">
        <v>96</v>
      </c>
      <c r="B21" s="375"/>
      <c r="C21" s="375"/>
      <c r="D21" s="376"/>
      <c r="E21" s="374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6"/>
      <c r="AJ21" s="374" t="s">
        <v>191</v>
      </c>
      <c r="AK21" s="375"/>
      <c r="AL21" s="375"/>
      <c r="AM21" s="375"/>
      <c r="AN21" s="375"/>
      <c r="AO21" s="375"/>
      <c r="AP21" s="375"/>
      <c r="AQ21" s="375"/>
      <c r="AR21" s="375"/>
      <c r="AS21" s="375"/>
      <c r="AT21" s="376"/>
      <c r="AU21" s="374" t="s">
        <v>192</v>
      </c>
      <c r="AV21" s="375"/>
      <c r="AW21" s="375"/>
      <c r="AX21" s="375"/>
      <c r="AY21" s="375"/>
      <c r="AZ21" s="375"/>
      <c r="BA21" s="375"/>
      <c r="BB21" s="375"/>
      <c r="BC21" s="375"/>
      <c r="BD21" s="376"/>
      <c r="BE21" s="374" t="s">
        <v>193</v>
      </c>
      <c r="BF21" s="375"/>
      <c r="BG21" s="375"/>
      <c r="BH21" s="375"/>
      <c r="BI21" s="375"/>
      <c r="BJ21" s="375"/>
      <c r="BK21" s="375"/>
      <c r="BL21" s="375"/>
      <c r="BM21" s="375"/>
      <c r="BN21" s="375"/>
      <c r="BO21" s="376"/>
      <c r="BP21" s="374" t="s">
        <v>127</v>
      </c>
      <c r="BQ21" s="375"/>
      <c r="BR21" s="375"/>
      <c r="BS21" s="375"/>
      <c r="BT21" s="375"/>
      <c r="BU21" s="375"/>
      <c r="BV21" s="375"/>
      <c r="BW21" s="375"/>
      <c r="BX21" s="375"/>
      <c r="BY21" s="375"/>
      <c r="BZ21" s="375"/>
      <c r="CA21" s="375"/>
      <c r="CB21" s="376"/>
    </row>
    <row r="22" spans="1:91">
      <c r="A22" s="374"/>
      <c r="B22" s="375"/>
      <c r="C22" s="375"/>
      <c r="D22" s="376"/>
      <c r="E22" s="374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6"/>
      <c r="AJ22" s="374"/>
      <c r="AK22" s="375"/>
      <c r="AL22" s="375"/>
      <c r="AM22" s="375"/>
      <c r="AN22" s="375"/>
      <c r="AO22" s="375"/>
      <c r="AP22" s="375"/>
      <c r="AQ22" s="375"/>
      <c r="AR22" s="375"/>
      <c r="AS22" s="375"/>
      <c r="AT22" s="376"/>
      <c r="AU22" s="374" t="s">
        <v>194</v>
      </c>
      <c r="AV22" s="375"/>
      <c r="AW22" s="375"/>
      <c r="AX22" s="375"/>
      <c r="AY22" s="375"/>
      <c r="AZ22" s="375"/>
      <c r="BA22" s="375"/>
      <c r="BB22" s="375"/>
      <c r="BC22" s="375"/>
      <c r="BD22" s="376"/>
      <c r="BE22" s="374" t="s">
        <v>130</v>
      </c>
      <c r="BF22" s="375"/>
      <c r="BG22" s="375"/>
      <c r="BH22" s="375"/>
      <c r="BI22" s="375"/>
      <c r="BJ22" s="375"/>
      <c r="BK22" s="375"/>
      <c r="BL22" s="375"/>
      <c r="BM22" s="375"/>
      <c r="BN22" s="375"/>
      <c r="BO22" s="376"/>
      <c r="BP22" s="374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6"/>
    </row>
    <row r="23" spans="1:91">
      <c r="A23" s="420"/>
      <c r="B23" s="421"/>
      <c r="C23" s="421"/>
      <c r="D23" s="422"/>
      <c r="E23" s="420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2"/>
      <c r="AJ23" s="420"/>
      <c r="AK23" s="421"/>
      <c r="AL23" s="421"/>
      <c r="AM23" s="421"/>
      <c r="AN23" s="421"/>
      <c r="AO23" s="421"/>
      <c r="AP23" s="421"/>
      <c r="AQ23" s="421"/>
      <c r="AR23" s="421"/>
      <c r="AS23" s="421"/>
      <c r="AT23" s="422"/>
      <c r="AU23" s="420"/>
      <c r="AV23" s="421"/>
      <c r="AW23" s="421"/>
      <c r="AX23" s="421"/>
      <c r="AY23" s="421"/>
      <c r="AZ23" s="421"/>
      <c r="BA23" s="421"/>
      <c r="BB23" s="421"/>
      <c r="BC23" s="421"/>
      <c r="BD23" s="422"/>
      <c r="BE23" s="420"/>
      <c r="BF23" s="421"/>
      <c r="BG23" s="421"/>
      <c r="BH23" s="421"/>
      <c r="BI23" s="421"/>
      <c r="BJ23" s="421"/>
      <c r="BK23" s="421"/>
      <c r="BL23" s="421"/>
      <c r="BM23" s="421"/>
      <c r="BN23" s="421"/>
      <c r="BO23" s="422"/>
      <c r="BP23" s="420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</row>
    <row r="24" spans="1:91">
      <c r="A24" s="420">
        <v>1</v>
      </c>
      <c r="B24" s="421"/>
      <c r="C24" s="421"/>
      <c r="D24" s="422"/>
      <c r="E24" s="420">
        <v>2</v>
      </c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2"/>
      <c r="AJ24" s="420">
        <v>3</v>
      </c>
      <c r="AK24" s="421"/>
      <c r="AL24" s="421"/>
      <c r="AM24" s="421"/>
      <c r="AN24" s="421"/>
      <c r="AO24" s="421"/>
      <c r="AP24" s="421"/>
      <c r="AQ24" s="421"/>
      <c r="AR24" s="421"/>
      <c r="AS24" s="421"/>
      <c r="AT24" s="422"/>
      <c r="AU24" s="420">
        <v>4</v>
      </c>
      <c r="AV24" s="421"/>
      <c r="AW24" s="421"/>
      <c r="AX24" s="421"/>
      <c r="AY24" s="421"/>
      <c r="AZ24" s="421"/>
      <c r="BA24" s="421"/>
      <c r="BB24" s="421"/>
      <c r="BC24" s="421"/>
      <c r="BD24" s="422"/>
      <c r="BE24" s="420">
        <v>5</v>
      </c>
      <c r="BF24" s="421"/>
      <c r="BG24" s="421"/>
      <c r="BH24" s="421"/>
      <c r="BI24" s="421"/>
      <c r="BJ24" s="421"/>
      <c r="BK24" s="421"/>
      <c r="BL24" s="421"/>
      <c r="BM24" s="421"/>
      <c r="BN24" s="421"/>
      <c r="BO24" s="422"/>
      <c r="BP24" s="420">
        <v>6</v>
      </c>
      <c r="BQ24" s="421"/>
      <c r="BR24" s="421"/>
      <c r="BS24" s="421"/>
      <c r="BT24" s="421"/>
      <c r="BU24" s="421"/>
      <c r="BV24" s="421"/>
      <c r="BW24" s="421"/>
      <c r="BX24" s="421"/>
      <c r="BY24" s="421"/>
      <c r="BZ24" s="421"/>
      <c r="CA24" s="421"/>
      <c r="CB24" s="422"/>
    </row>
    <row r="25" spans="1:91">
      <c r="A25" s="410">
        <v>1</v>
      </c>
      <c r="B25" s="411"/>
      <c r="C25" s="411"/>
      <c r="D25" s="412"/>
      <c r="E25" s="438" t="s">
        <v>80</v>
      </c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40"/>
      <c r="AJ25" s="410">
        <v>2</v>
      </c>
      <c r="AK25" s="411"/>
      <c r="AL25" s="411"/>
      <c r="AM25" s="411"/>
      <c r="AN25" s="411"/>
      <c r="AO25" s="411"/>
      <c r="AP25" s="411"/>
      <c r="AQ25" s="411"/>
      <c r="AR25" s="411"/>
      <c r="AS25" s="411"/>
      <c r="AT25" s="412"/>
      <c r="AU25" s="410">
        <v>12</v>
      </c>
      <c r="AV25" s="411"/>
      <c r="AW25" s="411"/>
      <c r="AX25" s="411"/>
      <c r="AY25" s="411"/>
      <c r="AZ25" s="411"/>
      <c r="BA25" s="411"/>
      <c r="BB25" s="411"/>
      <c r="BC25" s="411"/>
      <c r="BD25" s="412"/>
      <c r="BE25" s="477">
        <v>492</v>
      </c>
      <c r="BF25" s="478"/>
      <c r="BG25" s="478"/>
      <c r="BH25" s="478"/>
      <c r="BI25" s="478"/>
      <c r="BJ25" s="478"/>
      <c r="BK25" s="478"/>
      <c r="BL25" s="478"/>
      <c r="BM25" s="478"/>
      <c r="BN25" s="478"/>
      <c r="BO25" s="479"/>
      <c r="BP25" s="444">
        <f>AJ25*AU25*BE25</f>
        <v>11808</v>
      </c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6"/>
    </row>
    <row r="26" spans="1:91">
      <c r="A26" s="410">
        <v>2</v>
      </c>
      <c r="B26" s="411"/>
      <c r="C26" s="411"/>
      <c r="D26" s="412"/>
      <c r="E26" s="438" t="s">
        <v>195</v>
      </c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40"/>
      <c r="AJ26" s="410">
        <v>1</v>
      </c>
      <c r="AK26" s="411"/>
      <c r="AL26" s="411"/>
      <c r="AM26" s="411"/>
      <c r="AN26" s="411"/>
      <c r="AO26" s="411"/>
      <c r="AP26" s="411"/>
      <c r="AQ26" s="411"/>
      <c r="AR26" s="411"/>
      <c r="AS26" s="411"/>
      <c r="AT26" s="412"/>
      <c r="AU26" s="410">
        <v>12</v>
      </c>
      <c r="AV26" s="411"/>
      <c r="AW26" s="411"/>
      <c r="AX26" s="411"/>
      <c r="AY26" s="411"/>
      <c r="AZ26" s="411"/>
      <c r="BA26" s="411"/>
      <c r="BB26" s="411"/>
      <c r="BC26" s="411"/>
      <c r="BD26" s="412"/>
      <c r="BE26" s="477">
        <v>1250</v>
      </c>
      <c r="BF26" s="478"/>
      <c r="BG26" s="478"/>
      <c r="BH26" s="478"/>
      <c r="BI26" s="478"/>
      <c r="BJ26" s="478"/>
      <c r="BK26" s="478"/>
      <c r="BL26" s="478"/>
      <c r="BM26" s="478"/>
      <c r="BN26" s="478"/>
      <c r="BO26" s="479"/>
      <c r="BP26" s="444">
        <f>AJ26*AU26*BE26</f>
        <v>15000</v>
      </c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6"/>
    </row>
    <row r="27" spans="1:91">
      <c r="A27" s="410">
        <v>3</v>
      </c>
      <c r="B27" s="411"/>
      <c r="C27" s="411"/>
      <c r="D27" s="412"/>
      <c r="E27" s="438" t="s">
        <v>411</v>
      </c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40"/>
      <c r="AJ27" s="410">
        <v>1</v>
      </c>
      <c r="AK27" s="411"/>
      <c r="AL27" s="411"/>
      <c r="AM27" s="411"/>
      <c r="AN27" s="411"/>
      <c r="AO27" s="411"/>
      <c r="AP27" s="411"/>
      <c r="AQ27" s="411"/>
      <c r="AR27" s="411"/>
      <c r="AS27" s="411"/>
      <c r="AT27" s="412"/>
      <c r="AU27" s="410">
        <v>1</v>
      </c>
      <c r="AV27" s="411"/>
      <c r="AW27" s="411"/>
      <c r="AX27" s="411"/>
      <c r="AY27" s="411"/>
      <c r="AZ27" s="411"/>
      <c r="BA27" s="411"/>
      <c r="BB27" s="411"/>
      <c r="BC27" s="411"/>
      <c r="BD27" s="412"/>
      <c r="BE27" s="444">
        <v>500</v>
      </c>
      <c r="BF27" s="445"/>
      <c r="BG27" s="445"/>
      <c r="BH27" s="445"/>
      <c r="BI27" s="445"/>
      <c r="BJ27" s="445"/>
      <c r="BK27" s="445"/>
      <c r="BL27" s="445"/>
      <c r="BM27" s="445"/>
      <c r="BN27" s="445"/>
      <c r="BO27" s="446"/>
      <c r="BP27" s="444">
        <v>1000</v>
      </c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6"/>
    </row>
    <row r="28" spans="1:91" ht="24.75" customHeight="1">
      <c r="A28" s="420">
        <v>4</v>
      </c>
      <c r="B28" s="421"/>
      <c r="C28" s="421"/>
      <c r="D28" s="422"/>
      <c r="E28" s="466" t="s">
        <v>196</v>
      </c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8"/>
      <c r="AJ28" s="420">
        <v>2</v>
      </c>
      <c r="AK28" s="421"/>
      <c r="AL28" s="421"/>
      <c r="AM28" s="421"/>
      <c r="AN28" s="421"/>
      <c r="AO28" s="421"/>
      <c r="AP28" s="421"/>
      <c r="AQ28" s="421"/>
      <c r="AR28" s="421"/>
      <c r="AS28" s="421"/>
      <c r="AT28" s="422"/>
      <c r="AU28" s="420">
        <v>12</v>
      </c>
      <c r="AV28" s="421"/>
      <c r="AW28" s="421"/>
      <c r="AX28" s="421"/>
      <c r="AY28" s="421"/>
      <c r="AZ28" s="421"/>
      <c r="BA28" s="421"/>
      <c r="BB28" s="421"/>
      <c r="BC28" s="421"/>
      <c r="BD28" s="422"/>
      <c r="BE28" s="510">
        <v>1300</v>
      </c>
      <c r="BF28" s="511"/>
      <c r="BG28" s="511"/>
      <c r="BH28" s="511"/>
      <c r="BI28" s="511"/>
      <c r="BJ28" s="511"/>
      <c r="BK28" s="511"/>
      <c r="BL28" s="511"/>
      <c r="BM28" s="511"/>
      <c r="BN28" s="511"/>
      <c r="BO28" s="512"/>
      <c r="BP28" s="469">
        <f>AJ28*AU28*BE28</f>
        <v>31200</v>
      </c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1"/>
    </row>
    <row r="29" spans="1:91">
      <c r="A29" s="438"/>
      <c r="B29" s="439"/>
      <c r="C29" s="439"/>
      <c r="D29" s="440"/>
      <c r="E29" s="404" t="s">
        <v>119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6"/>
      <c r="AJ29" s="410" t="s">
        <v>9</v>
      </c>
      <c r="AK29" s="411"/>
      <c r="AL29" s="411"/>
      <c r="AM29" s="411"/>
      <c r="AN29" s="411"/>
      <c r="AO29" s="411"/>
      <c r="AP29" s="411"/>
      <c r="AQ29" s="411"/>
      <c r="AR29" s="411"/>
      <c r="AS29" s="411"/>
      <c r="AT29" s="412"/>
      <c r="AU29" s="410" t="s">
        <v>9</v>
      </c>
      <c r="AV29" s="411"/>
      <c r="AW29" s="411"/>
      <c r="AX29" s="411"/>
      <c r="AY29" s="411"/>
      <c r="AZ29" s="411"/>
      <c r="BA29" s="411"/>
      <c r="BB29" s="411"/>
      <c r="BC29" s="411"/>
      <c r="BD29" s="412"/>
      <c r="BE29" s="477" t="s">
        <v>9</v>
      </c>
      <c r="BF29" s="478"/>
      <c r="BG29" s="478"/>
      <c r="BH29" s="478"/>
      <c r="BI29" s="478"/>
      <c r="BJ29" s="478"/>
      <c r="BK29" s="478"/>
      <c r="BL29" s="478"/>
      <c r="BM29" s="478"/>
      <c r="BN29" s="478"/>
      <c r="BO29" s="479"/>
      <c r="BP29" s="444">
        <f>SUM(BP25:CB28)</f>
        <v>59008</v>
      </c>
      <c r="BQ29" s="445"/>
      <c r="BR29" s="445"/>
      <c r="BS29" s="445"/>
      <c r="BT29" s="445"/>
      <c r="BU29" s="445"/>
      <c r="BV29" s="445"/>
      <c r="BW29" s="445"/>
      <c r="BX29" s="445"/>
      <c r="BY29" s="445"/>
      <c r="BZ29" s="445"/>
      <c r="CA29" s="445"/>
      <c r="CB29" s="446"/>
    </row>
    <row r="30" spans="1:91">
      <c r="A30" s="438"/>
      <c r="B30" s="439"/>
      <c r="C30" s="439"/>
      <c r="D30" s="440"/>
      <c r="E30" s="404" t="s">
        <v>120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6"/>
      <c r="AJ30" s="410" t="s">
        <v>9</v>
      </c>
      <c r="AK30" s="411"/>
      <c r="AL30" s="411"/>
      <c r="AM30" s="411"/>
      <c r="AN30" s="411"/>
      <c r="AO30" s="411"/>
      <c r="AP30" s="411"/>
      <c r="AQ30" s="411"/>
      <c r="AR30" s="411"/>
      <c r="AS30" s="411"/>
      <c r="AT30" s="412"/>
      <c r="AU30" s="410" t="s">
        <v>9</v>
      </c>
      <c r="AV30" s="411"/>
      <c r="AW30" s="411"/>
      <c r="AX30" s="411"/>
      <c r="AY30" s="411"/>
      <c r="AZ30" s="411"/>
      <c r="BA30" s="411"/>
      <c r="BB30" s="411"/>
      <c r="BC30" s="411"/>
      <c r="BD30" s="412"/>
      <c r="BE30" s="477" t="s">
        <v>9</v>
      </c>
      <c r="BF30" s="478"/>
      <c r="BG30" s="478"/>
      <c r="BH30" s="478"/>
      <c r="BI30" s="478"/>
      <c r="BJ30" s="478"/>
      <c r="BK30" s="478"/>
      <c r="BL30" s="478"/>
      <c r="BM30" s="478"/>
      <c r="BN30" s="478"/>
      <c r="BO30" s="479"/>
      <c r="BP30" s="463">
        <f>BP29</f>
        <v>59008</v>
      </c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5"/>
      <c r="CM30" s="29">
        <f>BP25+BP26+30000</f>
        <v>56808</v>
      </c>
    </row>
    <row r="31" spans="1:91" s="17" customFormat="1" ht="15.75"/>
    <row r="32" spans="1:91" s="23" customFormat="1" ht="25.5" customHeight="1">
      <c r="A32" s="459" t="s">
        <v>293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</row>
    <row r="34" spans="1:80">
      <c r="A34" s="377" t="s">
        <v>89</v>
      </c>
      <c r="B34" s="378"/>
      <c r="C34" s="378"/>
      <c r="D34" s="379"/>
      <c r="E34" s="377" t="s">
        <v>121</v>
      </c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9"/>
      <c r="AN34" s="377" t="s">
        <v>123</v>
      </c>
      <c r="AO34" s="378"/>
      <c r="AP34" s="378"/>
      <c r="AQ34" s="378"/>
      <c r="AR34" s="378"/>
      <c r="AS34" s="378"/>
      <c r="AT34" s="378"/>
      <c r="AU34" s="378"/>
      <c r="AV34" s="379"/>
      <c r="AW34" s="377" t="s">
        <v>197</v>
      </c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9"/>
      <c r="BJ34" s="377" t="s">
        <v>78</v>
      </c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9"/>
    </row>
    <row r="35" spans="1:80">
      <c r="A35" s="374" t="s">
        <v>96</v>
      </c>
      <c r="B35" s="375"/>
      <c r="C35" s="375"/>
      <c r="D35" s="376"/>
      <c r="E35" s="374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6"/>
      <c r="AN35" s="374" t="s">
        <v>198</v>
      </c>
      <c r="AO35" s="375"/>
      <c r="AP35" s="375"/>
      <c r="AQ35" s="375"/>
      <c r="AR35" s="375"/>
      <c r="AS35" s="375"/>
      <c r="AT35" s="375"/>
      <c r="AU35" s="375"/>
      <c r="AV35" s="376"/>
      <c r="AW35" s="374" t="s">
        <v>199</v>
      </c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6"/>
      <c r="BJ35" s="374" t="s">
        <v>177</v>
      </c>
      <c r="BK35" s="375"/>
      <c r="BL35" s="375"/>
      <c r="BM35" s="375"/>
      <c r="BN35" s="375"/>
      <c r="BO35" s="375"/>
      <c r="BP35" s="375"/>
      <c r="BQ35" s="375"/>
      <c r="BR35" s="375"/>
      <c r="BS35" s="375"/>
      <c r="BT35" s="375"/>
      <c r="BU35" s="375"/>
      <c r="BV35" s="375"/>
      <c r="BW35" s="375"/>
      <c r="BX35" s="375"/>
      <c r="BY35" s="375"/>
      <c r="BZ35" s="375"/>
      <c r="CA35" s="375"/>
      <c r="CB35" s="376"/>
    </row>
    <row r="36" spans="1:80">
      <c r="A36" s="374"/>
      <c r="B36" s="375"/>
      <c r="C36" s="375"/>
      <c r="D36" s="376"/>
      <c r="E36" s="374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6"/>
      <c r="AN36" s="374" t="s">
        <v>200</v>
      </c>
      <c r="AO36" s="375"/>
      <c r="AP36" s="375"/>
      <c r="AQ36" s="375"/>
      <c r="AR36" s="375"/>
      <c r="AS36" s="375"/>
      <c r="AT36" s="375"/>
      <c r="AU36" s="375"/>
      <c r="AV36" s="376"/>
      <c r="AW36" s="374" t="s">
        <v>130</v>
      </c>
      <c r="AX36" s="375"/>
      <c r="AY36" s="375"/>
      <c r="AZ36" s="375"/>
      <c r="BA36" s="375"/>
      <c r="BB36" s="375"/>
      <c r="BC36" s="375"/>
      <c r="BD36" s="375"/>
      <c r="BE36" s="375"/>
      <c r="BF36" s="375"/>
      <c r="BG36" s="375"/>
      <c r="BH36" s="375"/>
      <c r="BI36" s="376"/>
      <c r="BJ36" s="374"/>
      <c r="BK36" s="375"/>
      <c r="BL36" s="375"/>
      <c r="BM36" s="375"/>
      <c r="BN36" s="375"/>
      <c r="BO36" s="375"/>
      <c r="BP36" s="375"/>
      <c r="BQ36" s="375"/>
      <c r="BR36" s="375"/>
      <c r="BS36" s="375"/>
      <c r="BT36" s="375"/>
      <c r="BU36" s="375"/>
      <c r="BV36" s="375"/>
      <c r="BW36" s="375"/>
      <c r="BX36" s="375"/>
      <c r="BY36" s="375"/>
      <c r="BZ36" s="375"/>
      <c r="CA36" s="375"/>
      <c r="CB36" s="376"/>
    </row>
    <row r="37" spans="1:80">
      <c r="A37" s="374"/>
      <c r="B37" s="375"/>
      <c r="C37" s="375"/>
      <c r="D37" s="376"/>
      <c r="E37" s="374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6"/>
      <c r="AN37" s="374"/>
      <c r="AO37" s="375"/>
      <c r="AP37" s="375"/>
      <c r="AQ37" s="375"/>
      <c r="AR37" s="375"/>
      <c r="AS37" s="375"/>
      <c r="AT37" s="375"/>
      <c r="AU37" s="375"/>
      <c r="AV37" s="376"/>
      <c r="AW37" s="374"/>
      <c r="AX37" s="375"/>
      <c r="AY37" s="375"/>
      <c r="AZ37" s="375"/>
      <c r="BA37" s="375"/>
      <c r="BB37" s="375"/>
      <c r="BC37" s="375"/>
      <c r="BD37" s="375"/>
      <c r="BE37" s="375"/>
      <c r="BF37" s="375"/>
      <c r="BG37" s="375"/>
      <c r="BH37" s="375"/>
      <c r="BI37" s="376"/>
      <c r="BJ37" s="374"/>
      <c r="BK37" s="375"/>
      <c r="BL37" s="375"/>
      <c r="BM37" s="375"/>
      <c r="BN37" s="375"/>
      <c r="BO37" s="375"/>
      <c r="BP37" s="375"/>
      <c r="BQ37" s="375"/>
      <c r="BR37" s="375"/>
      <c r="BS37" s="375"/>
      <c r="BT37" s="375"/>
      <c r="BU37" s="375"/>
      <c r="BV37" s="375"/>
      <c r="BW37" s="375"/>
      <c r="BX37" s="375"/>
      <c r="BY37" s="375"/>
      <c r="BZ37" s="375"/>
      <c r="CA37" s="375"/>
      <c r="CB37" s="376"/>
    </row>
    <row r="38" spans="1:80">
      <c r="A38" s="383">
        <v>1</v>
      </c>
      <c r="B38" s="384"/>
      <c r="C38" s="384"/>
      <c r="D38" s="385"/>
      <c r="E38" s="383">
        <v>2</v>
      </c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5"/>
      <c r="AN38" s="383">
        <v>3</v>
      </c>
      <c r="AO38" s="384"/>
      <c r="AP38" s="384"/>
      <c r="AQ38" s="384"/>
      <c r="AR38" s="384"/>
      <c r="AS38" s="384"/>
      <c r="AT38" s="384"/>
      <c r="AU38" s="384"/>
      <c r="AV38" s="385"/>
      <c r="AW38" s="383">
        <v>4</v>
      </c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  <c r="BI38" s="385"/>
      <c r="BJ38" s="383">
        <v>5</v>
      </c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  <c r="BW38" s="384"/>
      <c r="BX38" s="384"/>
      <c r="BY38" s="384"/>
      <c r="BZ38" s="384"/>
      <c r="CA38" s="384"/>
      <c r="CB38" s="385"/>
    </row>
    <row r="39" spans="1:80" s="122" customFormat="1">
      <c r="A39" s="498">
        <v>1</v>
      </c>
      <c r="B39" s="499"/>
      <c r="C39" s="499"/>
      <c r="D39" s="500"/>
      <c r="E39" s="498" t="s">
        <v>285</v>
      </c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499"/>
      <c r="AM39" s="500"/>
      <c r="AN39" s="501"/>
      <c r="AO39" s="502"/>
      <c r="AP39" s="502"/>
      <c r="AQ39" s="502"/>
      <c r="AR39" s="502"/>
      <c r="AS39" s="502"/>
      <c r="AT39" s="502"/>
      <c r="AU39" s="502"/>
      <c r="AV39" s="503"/>
      <c r="AW39" s="504"/>
      <c r="AX39" s="505"/>
      <c r="AY39" s="505"/>
      <c r="AZ39" s="505"/>
      <c r="BA39" s="505"/>
      <c r="BB39" s="505"/>
      <c r="BC39" s="505"/>
      <c r="BD39" s="505"/>
      <c r="BE39" s="505"/>
      <c r="BF39" s="505"/>
      <c r="BG39" s="505"/>
      <c r="BH39" s="505"/>
      <c r="BI39" s="506"/>
      <c r="BJ39" s="507">
        <f>AN39*AW39</f>
        <v>0</v>
      </c>
      <c r="BK39" s="508"/>
      <c r="BL39" s="508"/>
      <c r="BM39" s="508"/>
      <c r="BN39" s="508"/>
      <c r="BO39" s="508"/>
      <c r="BP39" s="508"/>
      <c r="BQ39" s="508"/>
      <c r="BR39" s="508"/>
      <c r="BS39" s="508"/>
      <c r="BT39" s="508"/>
      <c r="BU39" s="508"/>
      <c r="BV39" s="508"/>
      <c r="BW39" s="508"/>
      <c r="BX39" s="508"/>
      <c r="BY39" s="508"/>
      <c r="BZ39" s="508"/>
      <c r="CA39" s="508"/>
      <c r="CB39" s="509"/>
    </row>
    <row r="40" spans="1:80" s="122" customFormat="1">
      <c r="A40" s="498"/>
      <c r="B40" s="499"/>
      <c r="C40" s="499"/>
      <c r="D40" s="500"/>
      <c r="E40" s="495" t="s">
        <v>119</v>
      </c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7"/>
      <c r="AN40" s="495"/>
      <c r="AO40" s="496"/>
      <c r="AP40" s="496"/>
      <c r="AQ40" s="496"/>
      <c r="AR40" s="496"/>
      <c r="AS40" s="496"/>
      <c r="AT40" s="496"/>
      <c r="AU40" s="496"/>
      <c r="AV40" s="497"/>
      <c r="AW40" s="495"/>
      <c r="AX40" s="496"/>
      <c r="AY40" s="496"/>
      <c r="AZ40" s="496"/>
      <c r="BA40" s="496"/>
      <c r="BB40" s="496"/>
      <c r="BC40" s="496"/>
      <c r="BD40" s="496"/>
      <c r="BE40" s="496"/>
      <c r="BF40" s="496"/>
      <c r="BG40" s="496"/>
      <c r="BH40" s="496"/>
      <c r="BI40" s="497"/>
      <c r="BJ40" s="507">
        <f>BJ39</f>
        <v>0</v>
      </c>
      <c r="BK40" s="508"/>
      <c r="BL40" s="508"/>
      <c r="BM40" s="508"/>
      <c r="BN40" s="508"/>
      <c r="BO40" s="508"/>
      <c r="BP40" s="508"/>
      <c r="BQ40" s="508"/>
      <c r="BR40" s="508"/>
      <c r="BS40" s="508"/>
      <c r="BT40" s="508"/>
      <c r="BU40" s="508"/>
      <c r="BV40" s="508"/>
      <c r="BW40" s="508"/>
      <c r="BX40" s="508"/>
      <c r="BY40" s="508"/>
      <c r="BZ40" s="508"/>
      <c r="CA40" s="508"/>
      <c r="CB40" s="509"/>
    </row>
    <row r="41" spans="1:80" s="123" customFormat="1" ht="15.75">
      <c r="A41" s="498"/>
      <c r="B41" s="499"/>
      <c r="C41" s="499"/>
      <c r="D41" s="500"/>
      <c r="E41" s="495" t="s">
        <v>120</v>
      </c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7"/>
      <c r="AN41" s="495"/>
      <c r="AO41" s="496"/>
      <c r="AP41" s="496"/>
      <c r="AQ41" s="496"/>
      <c r="AR41" s="496"/>
      <c r="AS41" s="496"/>
      <c r="AT41" s="496"/>
      <c r="AU41" s="496"/>
      <c r="AV41" s="497"/>
      <c r="AW41" s="495"/>
      <c r="AX41" s="496"/>
      <c r="AY41" s="496"/>
      <c r="AZ41" s="496"/>
      <c r="BA41" s="496"/>
      <c r="BB41" s="496"/>
      <c r="BC41" s="496"/>
      <c r="BD41" s="496"/>
      <c r="BE41" s="496"/>
      <c r="BF41" s="496"/>
      <c r="BG41" s="496"/>
      <c r="BH41" s="496"/>
      <c r="BI41" s="497"/>
      <c r="BJ41" s="513">
        <f>BJ40</f>
        <v>0</v>
      </c>
      <c r="BK41" s="514"/>
      <c r="BL41" s="514"/>
      <c r="BM41" s="514"/>
      <c r="BN41" s="514"/>
      <c r="BO41" s="514"/>
      <c r="BP41" s="514"/>
      <c r="BQ41" s="514"/>
      <c r="BR41" s="514"/>
      <c r="BS41" s="514"/>
      <c r="BT41" s="514"/>
      <c r="BU41" s="514"/>
      <c r="BV41" s="514"/>
      <c r="BW41" s="514"/>
      <c r="BX41" s="514"/>
      <c r="BY41" s="514"/>
      <c r="BZ41" s="514"/>
      <c r="CA41" s="514"/>
      <c r="CB41" s="515"/>
    </row>
    <row r="42" spans="1:80" s="23" customFormat="1" ht="15.75"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</row>
    <row r="43" spans="1:80" s="23" customFormat="1" ht="25.5" customHeight="1">
      <c r="A43" s="380" t="s">
        <v>296</v>
      </c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</row>
    <row r="44" spans="1:80" ht="15.75">
      <c r="A44" s="23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475" t="s">
        <v>81</v>
      </c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75"/>
      <c r="AF44" s="475"/>
      <c r="AG44" s="475"/>
      <c r="AH44" s="475"/>
      <c r="AI44" s="475"/>
      <c r="AJ44" s="475"/>
      <c r="AK44" s="475"/>
      <c r="AL44" s="475"/>
      <c r="AM44" s="475"/>
      <c r="AN44" s="475"/>
      <c r="AO44" s="475"/>
      <c r="AP44" s="475"/>
      <c r="AQ44" s="475"/>
      <c r="AR44" s="475"/>
      <c r="AS44" s="475"/>
      <c r="AT44" s="475"/>
      <c r="AU44" s="475"/>
      <c r="AV44" s="475"/>
      <c r="AW44" s="475"/>
      <c r="AX44" s="475"/>
      <c r="AY44" s="475"/>
      <c r="AZ44" s="475"/>
      <c r="BA44" s="475"/>
      <c r="BB44" s="475"/>
      <c r="BC44" s="475"/>
      <c r="BD44" s="475"/>
      <c r="BE44" s="475"/>
      <c r="BF44" s="475"/>
      <c r="BG44" s="475"/>
      <c r="BH44" s="475"/>
      <c r="BI44" s="475"/>
      <c r="BJ44" s="475"/>
      <c r="BK44" s="475"/>
      <c r="BL44" s="475"/>
      <c r="BM44" s="475"/>
      <c r="BN44" s="475"/>
      <c r="BO44" s="475"/>
      <c r="BP44" s="475"/>
      <c r="BQ44" s="475"/>
      <c r="BR44" s="475"/>
      <c r="BS44" s="475"/>
      <c r="BT44" s="475"/>
      <c r="BU44" s="475"/>
      <c r="BV44" s="475"/>
      <c r="BW44" s="475"/>
      <c r="BX44" s="475"/>
      <c r="BY44" s="475"/>
      <c r="BZ44" s="475"/>
      <c r="CA44" s="475"/>
      <c r="CB44" s="475"/>
    </row>
    <row r="46" spans="1:80">
      <c r="A46" s="377" t="s">
        <v>89</v>
      </c>
      <c r="B46" s="378"/>
      <c r="C46" s="378"/>
      <c r="D46" s="379"/>
      <c r="E46" s="377" t="s">
        <v>0</v>
      </c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9"/>
      <c r="AJ46" s="377" t="s">
        <v>132</v>
      </c>
      <c r="AK46" s="378"/>
      <c r="AL46" s="378"/>
      <c r="AM46" s="378"/>
      <c r="AN46" s="378"/>
      <c r="AO46" s="378"/>
      <c r="AP46" s="378"/>
      <c r="AQ46" s="378"/>
      <c r="AR46" s="378"/>
      <c r="AS46" s="378"/>
      <c r="AT46" s="379"/>
      <c r="AU46" s="377" t="s">
        <v>201</v>
      </c>
      <c r="AV46" s="378"/>
      <c r="AW46" s="378"/>
      <c r="AX46" s="378"/>
      <c r="AY46" s="378"/>
      <c r="AZ46" s="378"/>
      <c r="BA46" s="378"/>
      <c r="BB46" s="378"/>
      <c r="BC46" s="378"/>
      <c r="BD46" s="379"/>
      <c r="BE46" s="377" t="s">
        <v>202</v>
      </c>
      <c r="BF46" s="378"/>
      <c r="BG46" s="378"/>
      <c r="BH46" s="378"/>
      <c r="BI46" s="378"/>
      <c r="BJ46" s="378"/>
      <c r="BK46" s="378"/>
      <c r="BL46" s="378"/>
      <c r="BM46" s="378"/>
      <c r="BN46" s="378"/>
      <c r="BO46" s="379"/>
      <c r="BP46" s="377" t="s">
        <v>78</v>
      </c>
      <c r="BQ46" s="378"/>
      <c r="BR46" s="378"/>
      <c r="BS46" s="378"/>
      <c r="BT46" s="378"/>
      <c r="BU46" s="378"/>
      <c r="BV46" s="378"/>
      <c r="BW46" s="378"/>
      <c r="BX46" s="378"/>
      <c r="BY46" s="378"/>
      <c r="BZ46" s="378"/>
      <c r="CA46" s="378"/>
      <c r="CB46" s="379"/>
    </row>
    <row r="47" spans="1:80">
      <c r="A47" s="374" t="s">
        <v>96</v>
      </c>
      <c r="B47" s="375"/>
      <c r="C47" s="375"/>
      <c r="D47" s="376"/>
      <c r="E47" s="374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6"/>
      <c r="AJ47" s="374" t="s">
        <v>203</v>
      </c>
      <c r="AK47" s="375"/>
      <c r="AL47" s="375"/>
      <c r="AM47" s="375"/>
      <c r="AN47" s="375"/>
      <c r="AO47" s="375"/>
      <c r="AP47" s="375"/>
      <c r="AQ47" s="375"/>
      <c r="AR47" s="375"/>
      <c r="AS47" s="375"/>
      <c r="AT47" s="376"/>
      <c r="AU47" s="374" t="s">
        <v>204</v>
      </c>
      <c r="AV47" s="375"/>
      <c r="AW47" s="375"/>
      <c r="AX47" s="375"/>
      <c r="AY47" s="375"/>
      <c r="AZ47" s="375"/>
      <c r="BA47" s="375"/>
      <c r="BB47" s="375"/>
      <c r="BC47" s="375"/>
      <c r="BD47" s="376"/>
      <c r="BE47" s="374" t="s">
        <v>108</v>
      </c>
      <c r="BF47" s="375"/>
      <c r="BG47" s="375"/>
      <c r="BH47" s="375"/>
      <c r="BI47" s="375"/>
      <c r="BJ47" s="375"/>
      <c r="BK47" s="375"/>
      <c r="BL47" s="375"/>
      <c r="BM47" s="375"/>
      <c r="BN47" s="375"/>
      <c r="BO47" s="376"/>
      <c r="BP47" s="374" t="s">
        <v>205</v>
      </c>
      <c r="BQ47" s="375"/>
      <c r="BR47" s="375"/>
      <c r="BS47" s="375"/>
      <c r="BT47" s="375"/>
      <c r="BU47" s="375"/>
      <c r="BV47" s="375"/>
      <c r="BW47" s="375"/>
      <c r="BX47" s="375"/>
      <c r="BY47" s="375"/>
      <c r="BZ47" s="375"/>
      <c r="CA47" s="375"/>
      <c r="CB47" s="376"/>
    </row>
    <row r="48" spans="1:80">
      <c r="A48" s="374"/>
      <c r="B48" s="375"/>
      <c r="C48" s="375"/>
      <c r="D48" s="376"/>
      <c r="E48" s="374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  <c r="AC48" s="375"/>
      <c r="AD48" s="375"/>
      <c r="AE48" s="375"/>
      <c r="AF48" s="375"/>
      <c r="AG48" s="375"/>
      <c r="AH48" s="375"/>
      <c r="AI48" s="376"/>
      <c r="AJ48" s="374" t="s">
        <v>206</v>
      </c>
      <c r="AK48" s="375"/>
      <c r="AL48" s="375"/>
      <c r="AM48" s="375"/>
      <c r="AN48" s="375"/>
      <c r="AO48" s="375"/>
      <c r="AP48" s="375"/>
      <c r="AQ48" s="375"/>
      <c r="AR48" s="375"/>
      <c r="AS48" s="375"/>
      <c r="AT48" s="376"/>
      <c r="AU48" s="374" t="s">
        <v>207</v>
      </c>
      <c r="AV48" s="375"/>
      <c r="AW48" s="375"/>
      <c r="AX48" s="375"/>
      <c r="AY48" s="375"/>
      <c r="AZ48" s="375"/>
      <c r="BA48" s="375"/>
      <c r="BB48" s="375"/>
      <c r="BC48" s="375"/>
      <c r="BD48" s="376"/>
      <c r="BE48" s="374"/>
      <c r="BF48" s="375"/>
      <c r="BG48" s="375"/>
      <c r="BH48" s="375"/>
      <c r="BI48" s="375"/>
      <c r="BJ48" s="375"/>
      <c r="BK48" s="375"/>
      <c r="BL48" s="375"/>
      <c r="BM48" s="375"/>
      <c r="BN48" s="375"/>
      <c r="BO48" s="376"/>
      <c r="BP48" s="374"/>
      <c r="BQ48" s="375"/>
      <c r="BR48" s="375"/>
      <c r="BS48" s="375"/>
      <c r="BT48" s="375"/>
      <c r="BU48" s="375"/>
      <c r="BV48" s="375"/>
      <c r="BW48" s="375"/>
      <c r="BX48" s="375"/>
      <c r="BY48" s="375"/>
      <c r="BZ48" s="375"/>
      <c r="CA48" s="375"/>
      <c r="CB48" s="376"/>
    </row>
    <row r="49" spans="1:103">
      <c r="A49" s="420"/>
      <c r="B49" s="421"/>
      <c r="C49" s="421"/>
      <c r="D49" s="422"/>
      <c r="E49" s="420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21"/>
      <c r="AF49" s="421"/>
      <c r="AG49" s="421"/>
      <c r="AH49" s="421"/>
      <c r="AI49" s="422"/>
      <c r="AJ49" s="420"/>
      <c r="AK49" s="421"/>
      <c r="AL49" s="421"/>
      <c r="AM49" s="421"/>
      <c r="AN49" s="421"/>
      <c r="AO49" s="421"/>
      <c r="AP49" s="421"/>
      <c r="AQ49" s="421"/>
      <c r="AR49" s="421"/>
      <c r="AS49" s="421"/>
      <c r="AT49" s="422"/>
      <c r="AU49" s="420"/>
      <c r="AV49" s="421"/>
      <c r="AW49" s="421"/>
      <c r="AX49" s="421"/>
      <c r="AY49" s="421"/>
      <c r="AZ49" s="421"/>
      <c r="BA49" s="421"/>
      <c r="BB49" s="421"/>
      <c r="BC49" s="421"/>
      <c r="BD49" s="422"/>
      <c r="BE49" s="420"/>
      <c r="BF49" s="421"/>
      <c r="BG49" s="421"/>
      <c r="BH49" s="421"/>
      <c r="BI49" s="421"/>
      <c r="BJ49" s="421"/>
      <c r="BK49" s="421"/>
      <c r="BL49" s="421"/>
      <c r="BM49" s="421"/>
      <c r="BN49" s="421"/>
      <c r="BO49" s="422"/>
      <c r="BP49" s="420"/>
      <c r="BQ49" s="421"/>
      <c r="BR49" s="421"/>
      <c r="BS49" s="421"/>
      <c r="BT49" s="421"/>
      <c r="BU49" s="421"/>
      <c r="BV49" s="421"/>
      <c r="BW49" s="421"/>
      <c r="BX49" s="421"/>
      <c r="BY49" s="421"/>
      <c r="BZ49" s="421"/>
      <c r="CA49" s="421"/>
      <c r="CB49" s="422"/>
    </row>
    <row r="50" spans="1:103" ht="24.75" customHeight="1">
      <c r="A50" s="420">
        <v>1</v>
      </c>
      <c r="B50" s="421"/>
      <c r="C50" s="421"/>
      <c r="D50" s="422"/>
      <c r="E50" s="420">
        <v>2</v>
      </c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1"/>
      <c r="AF50" s="421"/>
      <c r="AG50" s="421"/>
      <c r="AH50" s="421"/>
      <c r="AI50" s="422"/>
      <c r="AJ50" s="420">
        <v>4</v>
      </c>
      <c r="AK50" s="421"/>
      <c r="AL50" s="421"/>
      <c r="AM50" s="421"/>
      <c r="AN50" s="421"/>
      <c r="AO50" s="421"/>
      <c r="AP50" s="421"/>
      <c r="AQ50" s="421"/>
      <c r="AR50" s="421"/>
      <c r="AS50" s="421"/>
      <c r="AT50" s="422"/>
      <c r="AU50" s="420">
        <v>5</v>
      </c>
      <c r="AV50" s="421"/>
      <c r="AW50" s="421"/>
      <c r="AX50" s="421"/>
      <c r="AY50" s="421"/>
      <c r="AZ50" s="421"/>
      <c r="BA50" s="421"/>
      <c r="BB50" s="421"/>
      <c r="BC50" s="421"/>
      <c r="BD50" s="422"/>
      <c r="BE50" s="420">
        <v>6</v>
      </c>
      <c r="BF50" s="421"/>
      <c r="BG50" s="421"/>
      <c r="BH50" s="421"/>
      <c r="BI50" s="421"/>
      <c r="BJ50" s="421"/>
      <c r="BK50" s="421"/>
      <c r="BL50" s="421"/>
      <c r="BM50" s="421"/>
      <c r="BN50" s="421"/>
      <c r="BO50" s="422"/>
      <c r="BP50" s="420">
        <v>6</v>
      </c>
      <c r="BQ50" s="421"/>
      <c r="BR50" s="421"/>
      <c r="BS50" s="421"/>
      <c r="BT50" s="421"/>
      <c r="BU50" s="421"/>
      <c r="BV50" s="421"/>
      <c r="BW50" s="421"/>
      <c r="BX50" s="421"/>
      <c r="BY50" s="421"/>
      <c r="BZ50" s="421"/>
      <c r="CA50" s="421"/>
      <c r="CB50" s="422"/>
      <c r="CM50" s="26">
        <f>312042.98/AU50/(1+BE50/100)</f>
        <v>58876.033962264148</v>
      </c>
    </row>
    <row r="51" spans="1:103" ht="18" customHeight="1">
      <c r="A51" s="410">
        <v>1</v>
      </c>
      <c r="B51" s="411"/>
      <c r="C51" s="411"/>
      <c r="D51" s="412"/>
      <c r="E51" s="466" t="s">
        <v>412</v>
      </c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467"/>
      <c r="AF51" s="467"/>
      <c r="AG51" s="467"/>
      <c r="AH51" s="467"/>
      <c r="AI51" s="468"/>
      <c r="AJ51" s="483"/>
      <c r="AK51" s="484"/>
      <c r="AL51" s="484"/>
      <c r="AM51" s="484"/>
      <c r="AN51" s="484"/>
      <c r="AO51" s="484"/>
      <c r="AP51" s="484"/>
      <c r="AQ51" s="484"/>
      <c r="AR51" s="484"/>
      <c r="AS51" s="484"/>
      <c r="AT51" s="485"/>
      <c r="AU51" s="486">
        <v>38.47</v>
      </c>
      <c r="AV51" s="487"/>
      <c r="AW51" s="487"/>
      <c r="AX51" s="487"/>
      <c r="AY51" s="487"/>
      <c r="AZ51" s="487"/>
      <c r="BA51" s="487"/>
      <c r="BB51" s="487"/>
      <c r="BC51" s="487"/>
      <c r="BD51" s="488"/>
      <c r="BE51" s="489">
        <v>9</v>
      </c>
      <c r="BF51" s="490"/>
      <c r="BG51" s="490"/>
      <c r="BH51" s="490"/>
      <c r="BI51" s="490"/>
      <c r="BJ51" s="490"/>
      <c r="BK51" s="490"/>
      <c r="BL51" s="490"/>
      <c r="BM51" s="490"/>
      <c r="BN51" s="490"/>
      <c r="BO51" s="491"/>
      <c r="BP51" s="492">
        <f t="shared" ref="BP51:BP56" si="0">AJ51*AU51*(1+BE51/100)</f>
        <v>0</v>
      </c>
      <c r="BQ51" s="493"/>
      <c r="BR51" s="493"/>
      <c r="BS51" s="493"/>
      <c r="BT51" s="493"/>
      <c r="BU51" s="493"/>
      <c r="BV51" s="493"/>
      <c r="BW51" s="493"/>
      <c r="BX51" s="493"/>
      <c r="BY51" s="493"/>
      <c r="BZ51" s="493"/>
      <c r="CA51" s="493"/>
      <c r="CB51" s="494"/>
    </row>
    <row r="52" spans="1:103" ht="17.25" customHeight="1">
      <c r="A52" s="410">
        <v>2</v>
      </c>
      <c r="B52" s="411"/>
      <c r="C52" s="411"/>
      <c r="D52" s="412"/>
      <c r="E52" s="466" t="s">
        <v>413</v>
      </c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8"/>
      <c r="AJ52" s="483"/>
      <c r="AK52" s="484"/>
      <c r="AL52" s="484"/>
      <c r="AM52" s="484"/>
      <c r="AN52" s="484"/>
      <c r="AO52" s="484"/>
      <c r="AP52" s="484"/>
      <c r="AQ52" s="484"/>
      <c r="AR52" s="484"/>
      <c r="AS52" s="484"/>
      <c r="AT52" s="485"/>
      <c r="AU52" s="486">
        <v>38.47</v>
      </c>
      <c r="AV52" s="487"/>
      <c r="AW52" s="487"/>
      <c r="AX52" s="487"/>
      <c r="AY52" s="487"/>
      <c r="AZ52" s="487"/>
      <c r="BA52" s="487"/>
      <c r="BB52" s="487"/>
      <c r="BC52" s="487"/>
      <c r="BD52" s="488"/>
      <c r="BE52" s="489">
        <v>11</v>
      </c>
      <c r="BF52" s="490"/>
      <c r="BG52" s="490"/>
      <c r="BH52" s="490"/>
      <c r="BI52" s="490"/>
      <c r="BJ52" s="490"/>
      <c r="BK52" s="490"/>
      <c r="BL52" s="490"/>
      <c r="BM52" s="490"/>
      <c r="BN52" s="490"/>
      <c r="BO52" s="491"/>
      <c r="BP52" s="492">
        <f t="shared" si="0"/>
        <v>0</v>
      </c>
      <c r="BQ52" s="493"/>
      <c r="BR52" s="493"/>
      <c r="BS52" s="493"/>
      <c r="BT52" s="493"/>
      <c r="BU52" s="493"/>
      <c r="BV52" s="493"/>
      <c r="BW52" s="493"/>
      <c r="BX52" s="493"/>
      <c r="BY52" s="493"/>
      <c r="BZ52" s="493"/>
      <c r="CA52" s="493"/>
      <c r="CB52" s="494"/>
      <c r="CY52" s="29"/>
    </row>
    <row r="53" spans="1:103" ht="18.75" customHeight="1">
      <c r="A53" s="398">
        <v>3</v>
      </c>
      <c r="B53" s="399"/>
      <c r="C53" s="399"/>
      <c r="D53" s="400"/>
      <c r="E53" s="466" t="s">
        <v>301</v>
      </c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468"/>
      <c r="AJ53" s="483">
        <v>295</v>
      </c>
      <c r="AK53" s="484"/>
      <c r="AL53" s="484"/>
      <c r="AM53" s="484"/>
      <c r="AN53" s="484"/>
      <c r="AO53" s="484"/>
      <c r="AP53" s="484"/>
      <c r="AQ53" s="484"/>
      <c r="AR53" s="484"/>
      <c r="AS53" s="484"/>
      <c r="AT53" s="485"/>
      <c r="AU53" s="486">
        <v>32.799999999999997</v>
      </c>
      <c r="AV53" s="487"/>
      <c r="AW53" s="487"/>
      <c r="AX53" s="487"/>
      <c r="AY53" s="487"/>
      <c r="AZ53" s="487"/>
      <c r="BA53" s="487"/>
      <c r="BB53" s="487"/>
      <c r="BC53" s="487"/>
      <c r="BD53" s="488"/>
      <c r="BE53" s="489">
        <v>9</v>
      </c>
      <c r="BF53" s="490"/>
      <c r="BG53" s="490"/>
      <c r="BH53" s="490"/>
      <c r="BI53" s="490"/>
      <c r="BJ53" s="490"/>
      <c r="BK53" s="490"/>
      <c r="BL53" s="490"/>
      <c r="BM53" s="490"/>
      <c r="BN53" s="490"/>
      <c r="BO53" s="491"/>
      <c r="BP53" s="492">
        <f t="shared" si="0"/>
        <v>10546.84</v>
      </c>
      <c r="BQ53" s="493"/>
      <c r="BR53" s="493"/>
      <c r="BS53" s="493"/>
      <c r="BT53" s="493"/>
      <c r="BU53" s="493"/>
      <c r="BV53" s="493"/>
      <c r="BW53" s="493"/>
      <c r="BX53" s="493"/>
      <c r="BY53" s="493"/>
      <c r="BZ53" s="493"/>
      <c r="CA53" s="493"/>
      <c r="CB53" s="494"/>
    </row>
    <row r="54" spans="1:103" ht="14.25" customHeight="1">
      <c r="A54" s="398">
        <v>4</v>
      </c>
      <c r="B54" s="399"/>
      <c r="C54" s="399"/>
      <c r="D54" s="400"/>
      <c r="E54" s="466" t="s">
        <v>302</v>
      </c>
      <c r="F54" s="467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7"/>
      <c r="AB54" s="467"/>
      <c r="AC54" s="467"/>
      <c r="AD54" s="467"/>
      <c r="AE54" s="467"/>
      <c r="AF54" s="467"/>
      <c r="AG54" s="467"/>
      <c r="AH54" s="467"/>
      <c r="AI54" s="468"/>
      <c r="AJ54" s="483">
        <v>359</v>
      </c>
      <c r="AK54" s="484"/>
      <c r="AL54" s="484"/>
      <c r="AM54" s="484"/>
      <c r="AN54" s="484"/>
      <c r="AO54" s="484"/>
      <c r="AP54" s="484"/>
      <c r="AQ54" s="484"/>
      <c r="AR54" s="484"/>
      <c r="AS54" s="484"/>
      <c r="AT54" s="485"/>
      <c r="AU54" s="486">
        <v>32.799999999999997</v>
      </c>
      <c r="AV54" s="487"/>
      <c r="AW54" s="487"/>
      <c r="AX54" s="487"/>
      <c r="AY54" s="487"/>
      <c r="AZ54" s="487"/>
      <c r="BA54" s="487"/>
      <c r="BB54" s="487"/>
      <c r="BC54" s="487"/>
      <c r="BD54" s="488"/>
      <c r="BE54" s="489">
        <v>11</v>
      </c>
      <c r="BF54" s="490"/>
      <c r="BG54" s="490"/>
      <c r="BH54" s="490"/>
      <c r="BI54" s="490"/>
      <c r="BJ54" s="490"/>
      <c r="BK54" s="490"/>
      <c r="BL54" s="490"/>
      <c r="BM54" s="490"/>
      <c r="BN54" s="490"/>
      <c r="BO54" s="491"/>
      <c r="BP54" s="492">
        <f t="shared" si="0"/>
        <v>13070.472</v>
      </c>
      <c r="BQ54" s="493"/>
      <c r="BR54" s="493"/>
      <c r="BS54" s="493"/>
      <c r="BT54" s="493"/>
      <c r="BU54" s="493"/>
      <c r="BV54" s="493"/>
      <c r="BW54" s="493"/>
      <c r="BX54" s="493"/>
      <c r="BY54" s="493"/>
      <c r="BZ54" s="493"/>
      <c r="CA54" s="493"/>
      <c r="CB54" s="494"/>
    </row>
    <row r="55" spans="1:103" ht="15" customHeight="1">
      <c r="A55" s="398">
        <v>5</v>
      </c>
      <c r="B55" s="399"/>
      <c r="C55" s="399"/>
      <c r="D55" s="400"/>
      <c r="E55" s="466" t="s">
        <v>414</v>
      </c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8"/>
      <c r="AJ55" s="483">
        <v>5.16</v>
      </c>
      <c r="AK55" s="484"/>
      <c r="AL55" s="484"/>
      <c r="AM55" s="484"/>
      <c r="AN55" s="484"/>
      <c r="AO55" s="484"/>
      <c r="AP55" s="484"/>
      <c r="AQ55" s="484"/>
      <c r="AR55" s="484"/>
      <c r="AS55" s="484"/>
      <c r="AT55" s="485"/>
      <c r="AU55" s="486">
        <v>5997.74</v>
      </c>
      <c r="AV55" s="487"/>
      <c r="AW55" s="487"/>
      <c r="AX55" s="487"/>
      <c r="AY55" s="487"/>
      <c r="AZ55" s="487"/>
      <c r="BA55" s="487"/>
      <c r="BB55" s="487"/>
      <c r="BC55" s="487"/>
      <c r="BD55" s="488"/>
      <c r="BE55" s="489">
        <v>4</v>
      </c>
      <c r="BF55" s="490"/>
      <c r="BG55" s="490"/>
      <c r="BH55" s="490"/>
      <c r="BI55" s="490"/>
      <c r="BJ55" s="490"/>
      <c r="BK55" s="490"/>
      <c r="BL55" s="490"/>
      <c r="BM55" s="490"/>
      <c r="BN55" s="490"/>
      <c r="BO55" s="491"/>
      <c r="BP55" s="492">
        <f t="shared" si="0"/>
        <v>32186.271936000001</v>
      </c>
      <c r="BQ55" s="493"/>
      <c r="BR55" s="493"/>
      <c r="BS55" s="493"/>
      <c r="BT55" s="493"/>
      <c r="BU55" s="493"/>
      <c r="BV55" s="493"/>
      <c r="BW55" s="493"/>
      <c r="BX55" s="493"/>
      <c r="BY55" s="493"/>
      <c r="BZ55" s="493"/>
      <c r="CA55" s="493"/>
      <c r="CB55" s="494"/>
    </row>
    <row r="56" spans="1:103" ht="15" customHeight="1">
      <c r="A56" s="398">
        <v>6</v>
      </c>
      <c r="B56" s="399"/>
      <c r="C56" s="399"/>
      <c r="D56" s="400"/>
      <c r="E56" s="466" t="s">
        <v>415</v>
      </c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7"/>
      <c r="AH56" s="467"/>
      <c r="AI56" s="468"/>
      <c r="AJ56" s="483">
        <v>4.8330760000000001</v>
      </c>
      <c r="AK56" s="484"/>
      <c r="AL56" s="484"/>
      <c r="AM56" s="484"/>
      <c r="AN56" s="484"/>
      <c r="AO56" s="484"/>
      <c r="AP56" s="484"/>
      <c r="AQ56" s="484"/>
      <c r="AR56" s="484"/>
      <c r="AS56" s="484"/>
      <c r="AT56" s="485"/>
      <c r="AU56" s="486">
        <v>5997.74</v>
      </c>
      <c r="AV56" s="487"/>
      <c r="AW56" s="487"/>
      <c r="AX56" s="487"/>
      <c r="AY56" s="487"/>
      <c r="AZ56" s="487"/>
      <c r="BA56" s="487"/>
      <c r="BB56" s="487"/>
      <c r="BC56" s="487"/>
      <c r="BD56" s="488"/>
      <c r="BE56" s="489">
        <v>9</v>
      </c>
      <c r="BF56" s="490"/>
      <c r="BG56" s="490"/>
      <c r="BH56" s="490"/>
      <c r="BI56" s="490"/>
      <c r="BJ56" s="490"/>
      <c r="BK56" s="490"/>
      <c r="BL56" s="490"/>
      <c r="BM56" s="490"/>
      <c r="BN56" s="490"/>
      <c r="BO56" s="491"/>
      <c r="BP56" s="492">
        <f t="shared" si="0"/>
        <v>31596.411240581605</v>
      </c>
      <c r="BQ56" s="493"/>
      <c r="BR56" s="493"/>
      <c r="BS56" s="493"/>
      <c r="BT56" s="493"/>
      <c r="BU56" s="493"/>
      <c r="BV56" s="493"/>
      <c r="BW56" s="493"/>
      <c r="BX56" s="493"/>
      <c r="BY56" s="493"/>
      <c r="BZ56" s="493"/>
      <c r="CA56" s="493"/>
      <c r="CB56" s="494"/>
    </row>
    <row r="57" spans="1:103">
      <c r="A57" s="438"/>
      <c r="B57" s="439"/>
      <c r="C57" s="439"/>
      <c r="D57" s="440"/>
      <c r="E57" s="404" t="s">
        <v>119</v>
      </c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6"/>
      <c r="AJ57" s="410" t="s">
        <v>9</v>
      </c>
      <c r="AK57" s="411"/>
      <c r="AL57" s="411"/>
      <c r="AM57" s="411"/>
      <c r="AN57" s="411"/>
      <c r="AO57" s="411"/>
      <c r="AP57" s="411"/>
      <c r="AQ57" s="411"/>
      <c r="AR57" s="411"/>
      <c r="AS57" s="411"/>
      <c r="AT57" s="412"/>
      <c r="AU57" s="410" t="s">
        <v>9</v>
      </c>
      <c r="AV57" s="411"/>
      <c r="AW57" s="411"/>
      <c r="AX57" s="411"/>
      <c r="AY57" s="411"/>
      <c r="AZ57" s="411"/>
      <c r="BA57" s="411"/>
      <c r="BB57" s="411"/>
      <c r="BC57" s="411"/>
      <c r="BD57" s="412"/>
      <c r="BE57" s="410" t="s">
        <v>9</v>
      </c>
      <c r="BF57" s="411"/>
      <c r="BG57" s="411"/>
      <c r="BH57" s="411"/>
      <c r="BI57" s="411"/>
      <c r="BJ57" s="411"/>
      <c r="BK57" s="411"/>
      <c r="BL57" s="411"/>
      <c r="BM57" s="411"/>
      <c r="BN57" s="411"/>
      <c r="BO57" s="412"/>
      <c r="BP57" s="429">
        <f>SUM(BP51:CB56)</f>
        <v>87399.995176581608</v>
      </c>
      <c r="BQ57" s="430"/>
      <c r="BR57" s="430"/>
      <c r="BS57" s="430"/>
      <c r="BT57" s="430"/>
      <c r="BU57" s="430"/>
      <c r="BV57" s="430"/>
      <c r="BW57" s="430"/>
      <c r="BX57" s="430"/>
      <c r="BY57" s="430"/>
      <c r="BZ57" s="430"/>
      <c r="CA57" s="430"/>
      <c r="CB57" s="431"/>
      <c r="CM57" s="29"/>
    </row>
    <row r="58" spans="1:103">
      <c r="A58" s="438"/>
      <c r="B58" s="439"/>
      <c r="C58" s="439"/>
      <c r="D58" s="440"/>
      <c r="E58" s="404" t="s">
        <v>120</v>
      </c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6"/>
      <c r="AJ58" s="410" t="s">
        <v>9</v>
      </c>
      <c r="AK58" s="411"/>
      <c r="AL58" s="411"/>
      <c r="AM58" s="411"/>
      <c r="AN58" s="411"/>
      <c r="AO58" s="411"/>
      <c r="AP58" s="411"/>
      <c r="AQ58" s="411"/>
      <c r="AR58" s="411"/>
      <c r="AS58" s="411"/>
      <c r="AT58" s="412"/>
      <c r="AU58" s="410" t="s">
        <v>9</v>
      </c>
      <c r="AV58" s="411"/>
      <c r="AW58" s="411"/>
      <c r="AX58" s="411"/>
      <c r="AY58" s="411"/>
      <c r="AZ58" s="411"/>
      <c r="BA58" s="411"/>
      <c r="BB58" s="411"/>
      <c r="BC58" s="411"/>
      <c r="BD58" s="412"/>
      <c r="BE58" s="410" t="s">
        <v>9</v>
      </c>
      <c r="BF58" s="411"/>
      <c r="BG58" s="411"/>
      <c r="BH58" s="411"/>
      <c r="BI58" s="411"/>
      <c r="BJ58" s="411"/>
      <c r="BK58" s="411"/>
      <c r="BL58" s="411"/>
      <c r="BM58" s="411"/>
      <c r="BN58" s="411"/>
      <c r="BO58" s="412"/>
      <c r="BP58" s="516">
        <f>BP57</f>
        <v>87399.995176581608</v>
      </c>
      <c r="BQ58" s="517"/>
      <c r="BR58" s="517"/>
      <c r="BS58" s="517"/>
      <c r="BT58" s="517"/>
      <c r="BU58" s="517"/>
      <c r="BV58" s="517"/>
      <c r="BW58" s="517"/>
      <c r="BX58" s="517"/>
      <c r="BY58" s="517"/>
      <c r="BZ58" s="517"/>
      <c r="CA58" s="517"/>
      <c r="CB58" s="518"/>
      <c r="CM58" s="29">
        <f>BP58-BP57</f>
        <v>0</v>
      </c>
    </row>
    <row r="59" spans="1:103" ht="15.7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M59" s="29"/>
    </row>
    <row r="60" spans="1:103" ht="15.75">
      <c r="A60" s="380" t="s">
        <v>297</v>
      </c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0"/>
      <c r="BT60" s="380"/>
      <c r="BU60" s="380"/>
      <c r="BV60" s="380"/>
      <c r="BW60" s="380"/>
      <c r="BX60" s="380"/>
      <c r="BY60" s="380"/>
      <c r="BZ60" s="380"/>
      <c r="CA60" s="380"/>
      <c r="CB60" s="380"/>
      <c r="CM60" s="29"/>
    </row>
    <row r="61" spans="1:103" ht="15.75">
      <c r="A61" s="23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475" t="s">
        <v>298</v>
      </c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475"/>
      <c r="AN61" s="475"/>
      <c r="AO61" s="475"/>
      <c r="AP61" s="475"/>
      <c r="AQ61" s="475"/>
      <c r="AR61" s="475"/>
      <c r="AS61" s="475"/>
      <c r="AT61" s="475"/>
      <c r="AU61" s="475"/>
      <c r="AV61" s="475"/>
      <c r="AW61" s="475"/>
      <c r="AX61" s="475"/>
      <c r="AY61" s="475"/>
      <c r="AZ61" s="475"/>
      <c r="BA61" s="475"/>
      <c r="BB61" s="475"/>
      <c r="BC61" s="475"/>
      <c r="BD61" s="475"/>
      <c r="BE61" s="475"/>
      <c r="BF61" s="475"/>
      <c r="BG61" s="475"/>
      <c r="BH61" s="475"/>
      <c r="BI61" s="475"/>
      <c r="BJ61" s="475"/>
      <c r="BK61" s="475"/>
      <c r="BL61" s="475"/>
      <c r="BM61" s="475"/>
      <c r="BN61" s="475"/>
      <c r="BO61" s="475"/>
      <c r="BP61" s="475"/>
      <c r="BQ61" s="475"/>
      <c r="BR61" s="475"/>
      <c r="BS61" s="475"/>
      <c r="BT61" s="475"/>
      <c r="BU61" s="475"/>
      <c r="BV61" s="475"/>
      <c r="BW61" s="475"/>
      <c r="BX61" s="475"/>
      <c r="BY61" s="475"/>
      <c r="BZ61" s="475"/>
      <c r="CA61" s="475"/>
      <c r="CB61" s="475"/>
      <c r="CM61" s="29"/>
    </row>
    <row r="62" spans="1:103">
      <c r="CM62" s="29"/>
    </row>
    <row r="63" spans="1:103">
      <c r="A63" s="377" t="s">
        <v>89</v>
      </c>
      <c r="B63" s="378"/>
      <c r="C63" s="378"/>
      <c r="D63" s="379"/>
      <c r="E63" s="377" t="s">
        <v>0</v>
      </c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9"/>
      <c r="AJ63" s="377" t="s">
        <v>132</v>
      </c>
      <c r="AK63" s="378"/>
      <c r="AL63" s="378"/>
      <c r="AM63" s="378"/>
      <c r="AN63" s="378"/>
      <c r="AO63" s="378"/>
      <c r="AP63" s="378"/>
      <c r="AQ63" s="378"/>
      <c r="AR63" s="378"/>
      <c r="AS63" s="378"/>
      <c r="AT63" s="379"/>
      <c r="AU63" s="377" t="s">
        <v>201</v>
      </c>
      <c r="AV63" s="378"/>
      <c r="AW63" s="378"/>
      <c r="AX63" s="378"/>
      <c r="AY63" s="378"/>
      <c r="AZ63" s="378"/>
      <c r="BA63" s="378"/>
      <c r="BB63" s="378"/>
      <c r="BC63" s="378"/>
      <c r="BD63" s="379"/>
      <c r="BE63" s="377" t="s">
        <v>202</v>
      </c>
      <c r="BF63" s="378"/>
      <c r="BG63" s="378"/>
      <c r="BH63" s="378"/>
      <c r="BI63" s="378"/>
      <c r="BJ63" s="378"/>
      <c r="BK63" s="378"/>
      <c r="BL63" s="378"/>
      <c r="BM63" s="378"/>
      <c r="BN63" s="378"/>
      <c r="BO63" s="379"/>
      <c r="BP63" s="377" t="s">
        <v>78</v>
      </c>
      <c r="BQ63" s="378"/>
      <c r="BR63" s="378"/>
      <c r="BS63" s="378"/>
      <c r="BT63" s="378"/>
      <c r="BU63" s="378"/>
      <c r="BV63" s="378"/>
      <c r="BW63" s="378"/>
      <c r="BX63" s="378"/>
      <c r="BY63" s="378"/>
      <c r="BZ63" s="378"/>
      <c r="CA63" s="378"/>
      <c r="CB63" s="379"/>
      <c r="CM63" s="29"/>
    </row>
    <row r="64" spans="1:103">
      <c r="A64" s="374" t="s">
        <v>96</v>
      </c>
      <c r="B64" s="375"/>
      <c r="C64" s="375"/>
      <c r="D64" s="376"/>
      <c r="E64" s="374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  <c r="Y64" s="375"/>
      <c r="Z64" s="375"/>
      <c r="AA64" s="375"/>
      <c r="AB64" s="375"/>
      <c r="AC64" s="375"/>
      <c r="AD64" s="375"/>
      <c r="AE64" s="375"/>
      <c r="AF64" s="375"/>
      <c r="AG64" s="375"/>
      <c r="AH64" s="375"/>
      <c r="AI64" s="376"/>
      <c r="AJ64" s="374" t="s">
        <v>203</v>
      </c>
      <c r="AK64" s="375"/>
      <c r="AL64" s="375"/>
      <c r="AM64" s="375"/>
      <c r="AN64" s="375"/>
      <c r="AO64" s="375"/>
      <c r="AP64" s="375"/>
      <c r="AQ64" s="375"/>
      <c r="AR64" s="375"/>
      <c r="AS64" s="375"/>
      <c r="AT64" s="376"/>
      <c r="AU64" s="374" t="s">
        <v>204</v>
      </c>
      <c r="AV64" s="375"/>
      <c r="AW64" s="375"/>
      <c r="AX64" s="375"/>
      <c r="AY64" s="375"/>
      <c r="AZ64" s="375"/>
      <c r="BA64" s="375"/>
      <c r="BB64" s="375"/>
      <c r="BC64" s="375"/>
      <c r="BD64" s="376"/>
      <c r="BE64" s="374" t="s">
        <v>108</v>
      </c>
      <c r="BF64" s="375"/>
      <c r="BG64" s="375"/>
      <c r="BH64" s="375"/>
      <c r="BI64" s="375"/>
      <c r="BJ64" s="375"/>
      <c r="BK64" s="375"/>
      <c r="BL64" s="375"/>
      <c r="BM64" s="375"/>
      <c r="BN64" s="375"/>
      <c r="BO64" s="376"/>
      <c r="BP64" s="374" t="s">
        <v>205</v>
      </c>
      <c r="BQ64" s="375"/>
      <c r="BR64" s="375"/>
      <c r="BS64" s="375"/>
      <c r="BT64" s="375"/>
      <c r="BU64" s="375"/>
      <c r="BV64" s="375"/>
      <c r="BW64" s="375"/>
      <c r="BX64" s="375"/>
      <c r="BY64" s="375"/>
      <c r="BZ64" s="375"/>
      <c r="CA64" s="375"/>
      <c r="CB64" s="376"/>
      <c r="CM64" s="29"/>
    </row>
    <row r="65" spans="1:91">
      <c r="A65" s="374"/>
      <c r="B65" s="375"/>
      <c r="C65" s="375"/>
      <c r="D65" s="376"/>
      <c r="E65" s="374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375"/>
      <c r="X65" s="375"/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376"/>
      <c r="AJ65" s="374" t="s">
        <v>206</v>
      </c>
      <c r="AK65" s="375"/>
      <c r="AL65" s="375"/>
      <c r="AM65" s="375"/>
      <c r="AN65" s="375"/>
      <c r="AO65" s="375"/>
      <c r="AP65" s="375"/>
      <c r="AQ65" s="375"/>
      <c r="AR65" s="375"/>
      <c r="AS65" s="375"/>
      <c r="AT65" s="376"/>
      <c r="AU65" s="374" t="s">
        <v>207</v>
      </c>
      <c r="AV65" s="375"/>
      <c r="AW65" s="375"/>
      <c r="AX65" s="375"/>
      <c r="AY65" s="375"/>
      <c r="AZ65" s="375"/>
      <c r="BA65" s="375"/>
      <c r="BB65" s="375"/>
      <c r="BC65" s="375"/>
      <c r="BD65" s="376"/>
      <c r="BE65" s="374"/>
      <c r="BF65" s="375"/>
      <c r="BG65" s="375"/>
      <c r="BH65" s="375"/>
      <c r="BI65" s="375"/>
      <c r="BJ65" s="375"/>
      <c r="BK65" s="375"/>
      <c r="BL65" s="375"/>
      <c r="BM65" s="375"/>
      <c r="BN65" s="375"/>
      <c r="BO65" s="376"/>
      <c r="BP65" s="374"/>
      <c r="BQ65" s="375"/>
      <c r="BR65" s="375"/>
      <c r="BS65" s="375"/>
      <c r="BT65" s="375"/>
      <c r="BU65" s="375"/>
      <c r="BV65" s="375"/>
      <c r="BW65" s="375"/>
      <c r="BX65" s="375"/>
      <c r="BY65" s="375"/>
      <c r="BZ65" s="375"/>
      <c r="CA65" s="375"/>
      <c r="CB65" s="376"/>
      <c r="CM65" s="29"/>
    </row>
    <row r="66" spans="1:91">
      <c r="A66" s="420"/>
      <c r="B66" s="421"/>
      <c r="C66" s="421"/>
      <c r="D66" s="422"/>
      <c r="E66" s="420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1"/>
      <c r="AF66" s="421"/>
      <c r="AG66" s="421"/>
      <c r="AH66" s="421"/>
      <c r="AI66" s="422"/>
      <c r="AJ66" s="420"/>
      <c r="AK66" s="421"/>
      <c r="AL66" s="421"/>
      <c r="AM66" s="421"/>
      <c r="AN66" s="421"/>
      <c r="AO66" s="421"/>
      <c r="AP66" s="421"/>
      <c r="AQ66" s="421"/>
      <c r="AR66" s="421"/>
      <c r="AS66" s="421"/>
      <c r="AT66" s="422"/>
      <c r="AU66" s="420"/>
      <c r="AV66" s="421"/>
      <c r="AW66" s="421"/>
      <c r="AX66" s="421"/>
      <c r="AY66" s="421"/>
      <c r="AZ66" s="421"/>
      <c r="BA66" s="421"/>
      <c r="BB66" s="421"/>
      <c r="BC66" s="421"/>
      <c r="BD66" s="422"/>
      <c r="BE66" s="420"/>
      <c r="BF66" s="421"/>
      <c r="BG66" s="421"/>
      <c r="BH66" s="421"/>
      <c r="BI66" s="421"/>
      <c r="BJ66" s="421"/>
      <c r="BK66" s="421"/>
      <c r="BL66" s="421"/>
      <c r="BM66" s="421"/>
      <c r="BN66" s="421"/>
      <c r="BO66" s="422"/>
      <c r="BP66" s="420"/>
      <c r="BQ66" s="421"/>
      <c r="BR66" s="421"/>
      <c r="BS66" s="421"/>
      <c r="BT66" s="421"/>
      <c r="BU66" s="421"/>
      <c r="BV66" s="421"/>
      <c r="BW66" s="421"/>
      <c r="BX66" s="421"/>
      <c r="BY66" s="421"/>
      <c r="BZ66" s="421"/>
      <c r="CA66" s="421"/>
      <c r="CB66" s="422"/>
      <c r="CM66" s="29"/>
    </row>
    <row r="67" spans="1:91">
      <c r="A67" s="420">
        <v>1</v>
      </c>
      <c r="B67" s="421"/>
      <c r="C67" s="421"/>
      <c r="D67" s="422"/>
      <c r="E67" s="420">
        <v>2</v>
      </c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1"/>
      <c r="Q67" s="421"/>
      <c r="R67" s="421"/>
      <c r="S67" s="421"/>
      <c r="T67" s="421"/>
      <c r="U67" s="421"/>
      <c r="V67" s="421"/>
      <c r="W67" s="421"/>
      <c r="X67" s="421"/>
      <c r="Y67" s="421"/>
      <c r="Z67" s="421"/>
      <c r="AA67" s="421"/>
      <c r="AB67" s="421"/>
      <c r="AC67" s="421"/>
      <c r="AD67" s="421"/>
      <c r="AE67" s="421"/>
      <c r="AF67" s="421"/>
      <c r="AG67" s="421"/>
      <c r="AH67" s="421"/>
      <c r="AI67" s="422"/>
      <c r="AJ67" s="420">
        <v>4</v>
      </c>
      <c r="AK67" s="421"/>
      <c r="AL67" s="421"/>
      <c r="AM67" s="421"/>
      <c r="AN67" s="421"/>
      <c r="AO67" s="421"/>
      <c r="AP67" s="421"/>
      <c r="AQ67" s="421"/>
      <c r="AR67" s="421"/>
      <c r="AS67" s="421"/>
      <c r="AT67" s="422"/>
      <c r="AU67" s="420">
        <v>5</v>
      </c>
      <c r="AV67" s="421"/>
      <c r="AW67" s="421"/>
      <c r="AX67" s="421"/>
      <c r="AY67" s="421"/>
      <c r="AZ67" s="421"/>
      <c r="BA67" s="421"/>
      <c r="BB67" s="421"/>
      <c r="BC67" s="421"/>
      <c r="BD67" s="422"/>
      <c r="BE67" s="420">
        <v>6</v>
      </c>
      <c r="BF67" s="421"/>
      <c r="BG67" s="421"/>
      <c r="BH67" s="421"/>
      <c r="BI67" s="421"/>
      <c r="BJ67" s="421"/>
      <c r="BK67" s="421"/>
      <c r="BL67" s="421"/>
      <c r="BM67" s="421"/>
      <c r="BN67" s="421"/>
      <c r="BO67" s="422"/>
      <c r="BP67" s="420">
        <v>6</v>
      </c>
      <c r="BQ67" s="421"/>
      <c r="BR67" s="421"/>
      <c r="BS67" s="421"/>
      <c r="BT67" s="421"/>
      <c r="BU67" s="421"/>
      <c r="BV67" s="421"/>
      <c r="BW67" s="421"/>
      <c r="BX67" s="421"/>
      <c r="BY67" s="421"/>
      <c r="BZ67" s="421"/>
      <c r="CA67" s="421"/>
      <c r="CB67" s="422"/>
      <c r="CM67" s="29"/>
    </row>
    <row r="68" spans="1:91" ht="21" customHeight="1">
      <c r="A68" s="420">
        <v>1</v>
      </c>
      <c r="B68" s="421"/>
      <c r="C68" s="421"/>
      <c r="D68" s="422"/>
      <c r="E68" s="466" t="s">
        <v>300</v>
      </c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68"/>
      <c r="AJ68" s="519">
        <v>40197</v>
      </c>
      <c r="AK68" s="520"/>
      <c r="AL68" s="520"/>
      <c r="AM68" s="520"/>
      <c r="AN68" s="520"/>
      <c r="AO68" s="520"/>
      <c r="AP68" s="520"/>
      <c r="AQ68" s="520"/>
      <c r="AR68" s="520"/>
      <c r="AS68" s="520"/>
      <c r="AT68" s="521"/>
      <c r="AU68" s="522">
        <v>7.67</v>
      </c>
      <c r="AV68" s="523"/>
      <c r="AW68" s="523"/>
      <c r="AX68" s="523"/>
      <c r="AY68" s="523"/>
      <c r="AZ68" s="523"/>
      <c r="BA68" s="523"/>
      <c r="BB68" s="523"/>
      <c r="BC68" s="523"/>
      <c r="BD68" s="524"/>
      <c r="BE68" s="522">
        <v>11</v>
      </c>
      <c r="BF68" s="523"/>
      <c r="BG68" s="523"/>
      <c r="BH68" s="523"/>
      <c r="BI68" s="523"/>
      <c r="BJ68" s="523"/>
      <c r="BK68" s="523"/>
      <c r="BL68" s="523"/>
      <c r="BM68" s="523"/>
      <c r="BN68" s="523"/>
      <c r="BO68" s="524"/>
      <c r="BP68" s="525">
        <f>AJ68*AU68*(1+BE68/100)</f>
        <v>342225.19890000002</v>
      </c>
      <c r="BQ68" s="526"/>
      <c r="BR68" s="526"/>
      <c r="BS68" s="526"/>
      <c r="BT68" s="526"/>
      <c r="BU68" s="526"/>
      <c r="BV68" s="526"/>
      <c r="BW68" s="526"/>
      <c r="BX68" s="526"/>
      <c r="BY68" s="526"/>
      <c r="BZ68" s="526"/>
      <c r="CA68" s="526"/>
      <c r="CB68" s="527"/>
      <c r="CM68" s="29"/>
    </row>
    <row r="69" spans="1:91" ht="20.25" customHeight="1">
      <c r="A69" s="420">
        <v>2</v>
      </c>
      <c r="B69" s="421"/>
      <c r="C69" s="421"/>
      <c r="D69" s="422"/>
      <c r="E69" s="466" t="s">
        <v>416</v>
      </c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467"/>
      <c r="AB69" s="467"/>
      <c r="AC69" s="467"/>
      <c r="AD69" s="467"/>
      <c r="AE69" s="467"/>
      <c r="AF69" s="467"/>
      <c r="AG69" s="467"/>
      <c r="AH69" s="467"/>
      <c r="AI69" s="468"/>
      <c r="AJ69" s="528">
        <v>282.447</v>
      </c>
      <c r="AK69" s="529"/>
      <c r="AL69" s="529"/>
      <c r="AM69" s="529"/>
      <c r="AN69" s="529"/>
      <c r="AO69" s="529"/>
      <c r="AP69" s="529"/>
      <c r="AQ69" s="529"/>
      <c r="AR69" s="529"/>
      <c r="AS69" s="529"/>
      <c r="AT69" s="530"/>
      <c r="AU69" s="525">
        <v>2485.5</v>
      </c>
      <c r="AV69" s="526"/>
      <c r="AW69" s="526"/>
      <c r="AX69" s="526"/>
      <c r="AY69" s="526"/>
      <c r="AZ69" s="526"/>
      <c r="BA69" s="526"/>
      <c r="BB69" s="526"/>
      <c r="BC69" s="526"/>
      <c r="BD69" s="527"/>
      <c r="BE69" s="522">
        <v>9</v>
      </c>
      <c r="BF69" s="523"/>
      <c r="BG69" s="523"/>
      <c r="BH69" s="523"/>
      <c r="BI69" s="523"/>
      <c r="BJ69" s="523"/>
      <c r="BK69" s="523"/>
      <c r="BL69" s="523"/>
      <c r="BM69" s="523"/>
      <c r="BN69" s="523"/>
      <c r="BO69" s="524"/>
      <c r="BP69" s="525">
        <f>AJ69*AU69</f>
        <v>702022.01850000001</v>
      </c>
      <c r="BQ69" s="526"/>
      <c r="BR69" s="526"/>
      <c r="BS69" s="526"/>
      <c r="BT69" s="526"/>
      <c r="BU69" s="526"/>
      <c r="BV69" s="526"/>
      <c r="BW69" s="526"/>
      <c r="BX69" s="526"/>
      <c r="BY69" s="526"/>
      <c r="BZ69" s="526"/>
      <c r="CA69" s="526"/>
      <c r="CB69" s="527"/>
      <c r="CM69" s="29"/>
    </row>
    <row r="70" spans="1:91" ht="23.25" customHeight="1">
      <c r="A70" s="420">
        <v>3</v>
      </c>
      <c r="B70" s="421"/>
      <c r="C70" s="421"/>
      <c r="D70" s="422"/>
      <c r="E70" s="466" t="s">
        <v>417</v>
      </c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8"/>
      <c r="AJ70" s="528">
        <v>228.62432000000001</v>
      </c>
      <c r="AK70" s="529"/>
      <c r="AL70" s="529"/>
      <c r="AM70" s="529"/>
      <c r="AN70" s="529"/>
      <c r="AO70" s="529"/>
      <c r="AP70" s="529"/>
      <c r="AQ70" s="529"/>
      <c r="AR70" s="529"/>
      <c r="AS70" s="529"/>
      <c r="AT70" s="530"/>
      <c r="AU70" s="525">
        <v>2485.5</v>
      </c>
      <c r="AV70" s="526"/>
      <c r="AW70" s="526"/>
      <c r="AX70" s="526"/>
      <c r="AY70" s="526"/>
      <c r="AZ70" s="526"/>
      <c r="BA70" s="526"/>
      <c r="BB70" s="526"/>
      <c r="BC70" s="526"/>
      <c r="BD70" s="527"/>
      <c r="BE70" s="522">
        <v>11</v>
      </c>
      <c r="BF70" s="523"/>
      <c r="BG70" s="523"/>
      <c r="BH70" s="523"/>
      <c r="BI70" s="523"/>
      <c r="BJ70" s="523"/>
      <c r="BK70" s="523"/>
      <c r="BL70" s="523"/>
      <c r="BM70" s="523"/>
      <c r="BN70" s="523"/>
      <c r="BO70" s="524"/>
      <c r="BP70" s="525">
        <f>AJ70*AU70*(1+BE70/100)</f>
        <v>630752.77956960013</v>
      </c>
      <c r="BQ70" s="526"/>
      <c r="BR70" s="526"/>
      <c r="BS70" s="526"/>
      <c r="BT70" s="526"/>
      <c r="BU70" s="526"/>
      <c r="BV70" s="526"/>
      <c r="BW70" s="526"/>
      <c r="BX70" s="526"/>
      <c r="BY70" s="526"/>
      <c r="BZ70" s="526"/>
      <c r="CA70" s="526"/>
      <c r="CB70" s="527"/>
      <c r="CM70" s="29"/>
    </row>
    <row r="71" spans="1:91">
      <c r="A71" s="438"/>
      <c r="B71" s="439"/>
      <c r="C71" s="439"/>
      <c r="D71" s="440"/>
      <c r="E71" s="404" t="s">
        <v>119</v>
      </c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5"/>
      <c r="AE71" s="405"/>
      <c r="AF71" s="405"/>
      <c r="AG71" s="405"/>
      <c r="AH71" s="405"/>
      <c r="AI71" s="406"/>
      <c r="AJ71" s="410" t="s">
        <v>9</v>
      </c>
      <c r="AK71" s="411"/>
      <c r="AL71" s="411"/>
      <c r="AM71" s="411"/>
      <c r="AN71" s="411"/>
      <c r="AO71" s="411"/>
      <c r="AP71" s="411"/>
      <c r="AQ71" s="411"/>
      <c r="AR71" s="411"/>
      <c r="AS71" s="411"/>
      <c r="AT71" s="412"/>
      <c r="AU71" s="410" t="s">
        <v>9</v>
      </c>
      <c r="AV71" s="411"/>
      <c r="AW71" s="411"/>
      <c r="AX71" s="411"/>
      <c r="AY71" s="411"/>
      <c r="AZ71" s="411"/>
      <c r="BA71" s="411"/>
      <c r="BB71" s="411"/>
      <c r="BC71" s="411"/>
      <c r="BD71" s="412"/>
      <c r="BE71" s="410" t="s">
        <v>9</v>
      </c>
      <c r="BF71" s="411"/>
      <c r="BG71" s="411"/>
      <c r="BH71" s="411"/>
      <c r="BI71" s="411"/>
      <c r="BJ71" s="411"/>
      <c r="BK71" s="411"/>
      <c r="BL71" s="411"/>
      <c r="BM71" s="411"/>
      <c r="BN71" s="411"/>
      <c r="BO71" s="412"/>
      <c r="BP71" s="429">
        <f>SUM(BP68:CB70)</f>
        <v>1674999.9969696002</v>
      </c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430"/>
      <c r="CB71" s="431"/>
      <c r="CM71" s="29"/>
    </row>
    <row r="72" spans="1:91">
      <c r="A72" s="438"/>
      <c r="B72" s="439"/>
      <c r="C72" s="439"/>
      <c r="D72" s="440"/>
      <c r="E72" s="404" t="s">
        <v>120</v>
      </c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6"/>
      <c r="AJ72" s="410" t="s">
        <v>9</v>
      </c>
      <c r="AK72" s="411"/>
      <c r="AL72" s="411"/>
      <c r="AM72" s="411"/>
      <c r="AN72" s="411"/>
      <c r="AO72" s="411"/>
      <c r="AP72" s="411"/>
      <c r="AQ72" s="411"/>
      <c r="AR72" s="411"/>
      <c r="AS72" s="411"/>
      <c r="AT72" s="412"/>
      <c r="AU72" s="410" t="s">
        <v>9</v>
      </c>
      <c r="AV72" s="411"/>
      <c r="AW72" s="411"/>
      <c r="AX72" s="411"/>
      <c r="AY72" s="411"/>
      <c r="AZ72" s="411"/>
      <c r="BA72" s="411"/>
      <c r="BB72" s="411"/>
      <c r="BC72" s="411"/>
      <c r="BD72" s="412"/>
      <c r="BE72" s="410" t="s">
        <v>9</v>
      </c>
      <c r="BF72" s="411"/>
      <c r="BG72" s="411"/>
      <c r="BH72" s="411"/>
      <c r="BI72" s="411"/>
      <c r="BJ72" s="411"/>
      <c r="BK72" s="411"/>
      <c r="BL72" s="411"/>
      <c r="BM72" s="411"/>
      <c r="BN72" s="411"/>
      <c r="BO72" s="412"/>
      <c r="BP72" s="516">
        <f>BP71</f>
        <v>1674999.9969696002</v>
      </c>
      <c r="BQ72" s="517"/>
      <c r="BR72" s="517"/>
      <c r="BS72" s="517"/>
      <c r="BT72" s="517"/>
      <c r="BU72" s="517"/>
      <c r="BV72" s="517"/>
      <c r="BW72" s="517"/>
      <c r="BX72" s="517"/>
      <c r="BY72" s="517"/>
      <c r="BZ72" s="517"/>
      <c r="CA72" s="517"/>
      <c r="CB72" s="518"/>
      <c r="CM72" s="34">
        <f>BP72-BP71</f>
        <v>0</v>
      </c>
    </row>
    <row r="73" spans="1:91">
      <c r="A73" s="150"/>
      <c r="B73" s="150"/>
      <c r="C73" s="150"/>
      <c r="D73" s="150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M73" s="29"/>
    </row>
    <row r="74" spans="1:91" s="23" customFormat="1" ht="25.5" customHeight="1">
      <c r="A74" s="459" t="s">
        <v>299</v>
      </c>
      <c r="B74" s="459"/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59"/>
      <c r="AK74" s="459"/>
      <c r="AL74" s="459"/>
      <c r="AM74" s="459"/>
      <c r="AN74" s="459"/>
      <c r="AO74" s="459"/>
      <c r="AP74" s="459"/>
      <c r="AQ74" s="459"/>
      <c r="AR74" s="459"/>
      <c r="AS74" s="459"/>
      <c r="AT74" s="459"/>
      <c r="AU74" s="459"/>
      <c r="AV74" s="459"/>
      <c r="AW74" s="459"/>
      <c r="AX74" s="459"/>
      <c r="AY74" s="459"/>
      <c r="AZ74" s="459"/>
      <c r="BA74" s="459"/>
      <c r="BB74" s="459"/>
      <c r="BC74" s="459"/>
      <c r="BD74" s="459"/>
      <c r="BE74" s="459"/>
      <c r="BF74" s="459"/>
      <c r="BG74" s="459"/>
      <c r="BH74" s="459"/>
      <c r="BI74" s="459"/>
      <c r="BJ74" s="459"/>
      <c r="BK74" s="459"/>
      <c r="BL74" s="459"/>
      <c r="BM74" s="459"/>
      <c r="BN74" s="459"/>
      <c r="BO74" s="459"/>
      <c r="BP74" s="459"/>
      <c r="BQ74" s="459"/>
      <c r="BR74" s="459"/>
      <c r="BS74" s="459"/>
      <c r="BT74" s="459"/>
      <c r="BU74" s="459"/>
      <c r="BV74" s="459"/>
      <c r="BW74" s="459"/>
      <c r="BX74" s="459"/>
      <c r="BY74" s="459"/>
      <c r="BZ74" s="459"/>
      <c r="CA74" s="459"/>
      <c r="CB74" s="459"/>
    </row>
    <row r="76" spans="1:91">
      <c r="A76" s="377" t="s">
        <v>89</v>
      </c>
      <c r="B76" s="378"/>
      <c r="C76" s="378"/>
      <c r="D76" s="379"/>
      <c r="E76" s="377" t="s">
        <v>0</v>
      </c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8"/>
      <c r="AL76" s="378"/>
      <c r="AM76" s="378"/>
      <c r="AN76" s="378"/>
      <c r="AO76" s="378"/>
      <c r="AP76" s="378"/>
      <c r="AQ76" s="379"/>
      <c r="AR76" s="377" t="s">
        <v>123</v>
      </c>
      <c r="AS76" s="378"/>
      <c r="AT76" s="378"/>
      <c r="AU76" s="378"/>
      <c r="AV76" s="378"/>
      <c r="AW76" s="378"/>
      <c r="AX76" s="378"/>
      <c r="AY76" s="378"/>
      <c r="AZ76" s="378"/>
      <c r="BA76" s="378"/>
      <c r="BB76" s="378"/>
      <c r="BC76" s="379"/>
      <c r="BD76" s="377" t="s">
        <v>208</v>
      </c>
      <c r="BE76" s="378"/>
      <c r="BF76" s="378"/>
      <c r="BG76" s="378"/>
      <c r="BH76" s="378"/>
      <c r="BI76" s="378"/>
      <c r="BJ76" s="378"/>
      <c r="BK76" s="378"/>
      <c r="BL76" s="378"/>
      <c r="BM76" s="378"/>
      <c r="BN76" s="379"/>
      <c r="BO76" s="377" t="s">
        <v>190</v>
      </c>
      <c r="BP76" s="378"/>
      <c r="BQ76" s="378"/>
      <c r="BR76" s="378"/>
      <c r="BS76" s="378"/>
      <c r="BT76" s="378"/>
      <c r="BU76" s="378"/>
      <c r="BV76" s="378"/>
      <c r="BW76" s="378"/>
      <c r="BX76" s="378"/>
      <c r="BY76" s="378"/>
      <c r="BZ76" s="378"/>
      <c r="CA76" s="378"/>
      <c r="CB76" s="379"/>
    </row>
    <row r="77" spans="1:91">
      <c r="A77" s="374" t="s">
        <v>96</v>
      </c>
      <c r="B77" s="375"/>
      <c r="C77" s="375"/>
      <c r="D77" s="376"/>
      <c r="E77" s="374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75"/>
      <c r="AE77" s="375"/>
      <c r="AF77" s="375"/>
      <c r="AG77" s="375"/>
      <c r="AH77" s="375"/>
      <c r="AI77" s="375"/>
      <c r="AJ77" s="375"/>
      <c r="AK77" s="375"/>
      <c r="AL77" s="375"/>
      <c r="AM77" s="375"/>
      <c r="AN77" s="375"/>
      <c r="AO77" s="375"/>
      <c r="AP77" s="375"/>
      <c r="AQ77" s="376"/>
      <c r="AR77" s="374"/>
      <c r="AS77" s="375"/>
      <c r="AT77" s="375"/>
      <c r="AU77" s="375"/>
      <c r="AV77" s="375"/>
      <c r="AW77" s="375"/>
      <c r="AX77" s="375"/>
      <c r="AY77" s="375"/>
      <c r="AZ77" s="375"/>
      <c r="BA77" s="375"/>
      <c r="BB77" s="375"/>
      <c r="BC77" s="376"/>
      <c r="BD77" s="374" t="s">
        <v>209</v>
      </c>
      <c r="BE77" s="375"/>
      <c r="BF77" s="375"/>
      <c r="BG77" s="375"/>
      <c r="BH77" s="375"/>
      <c r="BI77" s="375"/>
      <c r="BJ77" s="375"/>
      <c r="BK77" s="375"/>
      <c r="BL77" s="375"/>
      <c r="BM77" s="375"/>
      <c r="BN77" s="376"/>
      <c r="BO77" s="374" t="s">
        <v>210</v>
      </c>
      <c r="BP77" s="375"/>
      <c r="BQ77" s="375"/>
      <c r="BR77" s="375"/>
      <c r="BS77" s="375"/>
      <c r="BT77" s="375"/>
      <c r="BU77" s="375"/>
      <c r="BV77" s="375"/>
      <c r="BW77" s="375"/>
      <c r="BX77" s="375"/>
      <c r="BY77" s="375"/>
      <c r="BZ77" s="375"/>
      <c r="CA77" s="375"/>
      <c r="CB77" s="376"/>
    </row>
    <row r="78" spans="1:91">
      <c r="A78" s="374"/>
      <c r="B78" s="375"/>
      <c r="C78" s="375"/>
      <c r="D78" s="376"/>
      <c r="E78" s="374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  <c r="V78" s="375"/>
      <c r="W78" s="375"/>
      <c r="X78" s="375"/>
      <c r="Y78" s="375"/>
      <c r="Z78" s="375"/>
      <c r="AA78" s="375"/>
      <c r="AB78" s="375"/>
      <c r="AC78" s="375"/>
      <c r="AD78" s="375"/>
      <c r="AE78" s="375"/>
      <c r="AF78" s="375"/>
      <c r="AG78" s="375"/>
      <c r="AH78" s="375"/>
      <c r="AI78" s="375"/>
      <c r="AJ78" s="375"/>
      <c r="AK78" s="375"/>
      <c r="AL78" s="375"/>
      <c r="AM78" s="375"/>
      <c r="AN78" s="375"/>
      <c r="AO78" s="375"/>
      <c r="AP78" s="375"/>
      <c r="AQ78" s="376"/>
      <c r="AR78" s="374"/>
      <c r="AS78" s="375"/>
      <c r="AT78" s="375"/>
      <c r="AU78" s="375"/>
      <c r="AV78" s="375"/>
      <c r="AW78" s="375"/>
      <c r="AX78" s="375"/>
      <c r="AY78" s="375"/>
      <c r="AZ78" s="375"/>
      <c r="BA78" s="375"/>
      <c r="BB78" s="375"/>
      <c r="BC78" s="376"/>
      <c r="BD78" s="374" t="s">
        <v>211</v>
      </c>
      <c r="BE78" s="375"/>
      <c r="BF78" s="375"/>
      <c r="BG78" s="375"/>
      <c r="BH78" s="375"/>
      <c r="BI78" s="375"/>
      <c r="BJ78" s="375"/>
      <c r="BK78" s="375"/>
      <c r="BL78" s="375"/>
      <c r="BM78" s="375"/>
      <c r="BN78" s="376"/>
      <c r="BO78" s="374" t="s">
        <v>130</v>
      </c>
      <c r="BP78" s="375"/>
      <c r="BQ78" s="375"/>
      <c r="BR78" s="375"/>
      <c r="BS78" s="375"/>
      <c r="BT78" s="375"/>
      <c r="BU78" s="375"/>
      <c r="BV78" s="375"/>
      <c r="BW78" s="375"/>
      <c r="BX78" s="375"/>
      <c r="BY78" s="375"/>
      <c r="BZ78" s="375"/>
      <c r="CA78" s="375"/>
      <c r="CB78" s="376"/>
    </row>
    <row r="79" spans="1:91">
      <c r="A79" s="383">
        <v>1</v>
      </c>
      <c r="B79" s="384"/>
      <c r="C79" s="384"/>
      <c r="D79" s="385"/>
      <c r="E79" s="383">
        <v>2</v>
      </c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5"/>
      <c r="AR79" s="383">
        <v>4</v>
      </c>
      <c r="AS79" s="384"/>
      <c r="AT79" s="384"/>
      <c r="AU79" s="384"/>
      <c r="AV79" s="384"/>
      <c r="AW79" s="384"/>
      <c r="AX79" s="384"/>
      <c r="AY79" s="384"/>
      <c r="AZ79" s="384"/>
      <c r="BA79" s="384"/>
      <c r="BB79" s="384"/>
      <c r="BC79" s="385"/>
      <c r="BD79" s="383">
        <v>5</v>
      </c>
      <c r="BE79" s="384"/>
      <c r="BF79" s="384"/>
      <c r="BG79" s="384"/>
      <c r="BH79" s="384"/>
      <c r="BI79" s="384"/>
      <c r="BJ79" s="384"/>
      <c r="BK79" s="384"/>
      <c r="BL79" s="384"/>
      <c r="BM79" s="384"/>
      <c r="BN79" s="385"/>
      <c r="BO79" s="383">
        <v>6</v>
      </c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384"/>
      <c r="CA79" s="384"/>
      <c r="CB79" s="385"/>
    </row>
    <row r="80" spans="1:91">
      <c r="A80" s="438"/>
      <c r="B80" s="439"/>
      <c r="C80" s="439"/>
      <c r="D80" s="440"/>
      <c r="E80" s="438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39"/>
      <c r="Z80" s="439"/>
      <c r="AA80" s="439"/>
      <c r="AB80" s="439"/>
      <c r="AC80" s="439"/>
      <c r="AD80" s="439"/>
      <c r="AE80" s="439"/>
      <c r="AF80" s="439"/>
      <c r="AG80" s="439"/>
      <c r="AH80" s="439"/>
      <c r="AI80" s="439"/>
      <c r="AJ80" s="439"/>
      <c r="AK80" s="439"/>
      <c r="AL80" s="439"/>
      <c r="AM80" s="439"/>
      <c r="AN80" s="439"/>
      <c r="AO80" s="439"/>
      <c r="AP80" s="439"/>
      <c r="AQ80" s="440"/>
      <c r="AR80" s="472"/>
      <c r="AS80" s="473"/>
      <c r="AT80" s="473"/>
      <c r="AU80" s="473"/>
      <c r="AV80" s="473"/>
      <c r="AW80" s="473"/>
      <c r="AX80" s="473"/>
      <c r="AY80" s="473"/>
      <c r="AZ80" s="473"/>
      <c r="BA80" s="473"/>
      <c r="BB80" s="473"/>
      <c r="BC80" s="474"/>
      <c r="BD80" s="472"/>
      <c r="BE80" s="473"/>
      <c r="BF80" s="473"/>
      <c r="BG80" s="473"/>
      <c r="BH80" s="473"/>
      <c r="BI80" s="473"/>
      <c r="BJ80" s="473"/>
      <c r="BK80" s="473"/>
      <c r="BL80" s="473"/>
      <c r="BM80" s="473"/>
      <c r="BN80" s="474"/>
      <c r="BO80" s="472"/>
      <c r="BP80" s="473"/>
      <c r="BQ80" s="473"/>
      <c r="BR80" s="473"/>
      <c r="BS80" s="473"/>
      <c r="BT80" s="473"/>
      <c r="BU80" s="473"/>
      <c r="BV80" s="473"/>
      <c r="BW80" s="473"/>
      <c r="BX80" s="473"/>
      <c r="BY80" s="473"/>
      <c r="BZ80" s="473"/>
      <c r="CA80" s="473"/>
      <c r="CB80" s="474"/>
    </row>
    <row r="81" spans="1:80">
      <c r="A81" s="438"/>
      <c r="B81" s="439"/>
      <c r="C81" s="439"/>
      <c r="D81" s="440"/>
      <c r="E81" s="438"/>
      <c r="F81" s="439"/>
      <c r="G81" s="439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  <c r="T81" s="439"/>
      <c r="U81" s="439"/>
      <c r="V81" s="439"/>
      <c r="W81" s="439"/>
      <c r="X81" s="439"/>
      <c r="Y81" s="439"/>
      <c r="Z81" s="439"/>
      <c r="AA81" s="439"/>
      <c r="AB81" s="439"/>
      <c r="AC81" s="439"/>
      <c r="AD81" s="439"/>
      <c r="AE81" s="439"/>
      <c r="AF81" s="439"/>
      <c r="AG81" s="439"/>
      <c r="AH81" s="439"/>
      <c r="AI81" s="439"/>
      <c r="AJ81" s="439"/>
      <c r="AK81" s="439"/>
      <c r="AL81" s="439"/>
      <c r="AM81" s="439"/>
      <c r="AN81" s="439"/>
      <c r="AO81" s="439"/>
      <c r="AP81" s="439"/>
      <c r="AQ81" s="440"/>
      <c r="AR81" s="472"/>
      <c r="AS81" s="473"/>
      <c r="AT81" s="473"/>
      <c r="AU81" s="473"/>
      <c r="AV81" s="473"/>
      <c r="AW81" s="473"/>
      <c r="AX81" s="473"/>
      <c r="AY81" s="473"/>
      <c r="AZ81" s="473"/>
      <c r="BA81" s="473"/>
      <c r="BB81" s="473"/>
      <c r="BC81" s="474"/>
      <c r="BD81" s="472"/>
      <c r="BE81" s="473"/>
      <c r="BF81" s="473"/>
      <c r="BG81" s="473"/>
      <c r="BH81" s="473"/>
      <c r="BI81" s="473"/>
      <c r="BJ81" s="473"/>
      <c r="BK81" s="473"/>
      <c r="BL81" s="473"/>
      <c r="BM81" s="473"/>
      <c r="BN81" s="474"/>
      <c r="BO81" s="472"/>
      <c r="BP81" s="473"/>
      <c r="BQ81" s="473"/>
      <c r="BR81" s="473"/>
      <c r="BS81" s="473"/>
      <c r="BT81" s="473"/>
      <c r="BU81" s="473"/>
      <c r="BV81" s="473"/>
      <c r="BW81" s="473"/>
      <c r="BX81" s="473"/>
      <c r="BY81" s="473"/>
      <c r="BZ81" s="473"/>
      <c r="CA81" s="473"/>
      <c r="CB81" s="474"/>
    </row>
    <row r="82" spans="1:80">
      <c r="A82" s="438"/>
      <c r="B82" s="439"/>
      <c r="C82" s="439"/>
      <c r="D82" s="440"/>
      <c r="E82" s="404" t="s">
        <v>119</v>
      </c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5"/>
      <c r="T82" s="405"/>
      <c r="U82" s="405"/>
      <c r="V82" s="405"/>
      <c r="W82" s="405"/>
      <c r="X82" s="405"/>
      <c r="Y82" s="405"/>
      <c r="Z82" s="405"/>
      <c r="AA82" s="405"/>
      <c r="AB82" s="405"/>
      <c r="AC82" s="405"/>
      <c r="AD82" s="405"/>
      <c r="AE82" s="405"/>
      <c r="AF82" s="405"/>
      <c r="AG82" s="405"/>
      <c r="AH82" s="405"/>
      <c r="AI82" s="405"/>
      <c r="AJ82" s="405"/>
      <c r="AK82" s="405"/>
      <c r="AL82" s="405"/>
      <c r="AM82" s="405"/>
      <c r="AN82" s="405"/>
      <c r="AO82" s="405"/>
      <c r="AP82" s="405"/>
      <c r="AQ82" s="406"/>
      <c r="AR82" s="410" t="s">
        <v>9</v>
      </c>
      <c r="AS82" s="411"/>
      <c r="AT82" s="411"/>
      <c r="AU82" s="411"/>
      <c r="AV82" s="411"/>
      <c r="AW82" s="411"/>
      <c r="AX82" s="411"/>
      <c r="AY82" s="411"/>
      <c r="AZ82" s="411"/>
      <c r="BA82" s="411"/>
      <c r="BB82" s="411"/>
      <c r="BC82" s="412"/>
      <c r="BD82" s="410" t="s">
        <v>9</v>
      </c>
      <c r="BE82" s="411"/>
      <c r="BF82" s="411"/>
      <c r="BG82" s="411"/>
      <c r="BH82" s="411"/>
      <c r="BI82" s="411"/>
      <c r="BJ82" s="411"/>
      <c r="BK82" s="411"/>
      <c r="BL82" s="411"/>
      <c r="BM82" s="411"/>
      <c r="BN82" s="412"/>
      <c r="BO82" s="398">
        <v>0</v>
      </c>
      <c r="BP82" s="399"/>
      <c r="BQ82" s="399"/>
      <c r="BR82" s="399"/>
      <c r="BS82" s="399"/>
      <c r="BT82" s="399"/>
      <c r="BU82" s="399"/>
      <c r="BV82" s="399"/>
      <c r="BW82" s="399"/>
      <c r="BX82" s="399"/>
      <c r="BY82" s="399"/>
      <c r="BZ82" s="399"/>
      <c r="CA82" s="399"/>
      <c r="CB82" s="400"/>
    </row>
    <row r="83" spans="1:80" s="17" customFormat="1" ht="15.75"/>
  </sheetData>
  <mergeCells count="339">
    <mergeCell ref="A18:CB18"/>
    <mergeCell ref="A16:D16"/>
    <mergeCell ref="E16:AI16"/>
    <mergeCell ref="AJ16:AT16"/>
    <mergeCell ref="AU16:BD16"/>
    <mergeCell ref="BE16:BO16"/>
    <mergeCell ref="BP16:CB16"/>
    <mergeCell ref="A17:D17"/>
    <mergeCell ref="E17:AI17"/>
    <mergeCell ref="AJ17:AT17"/>
    <mergeCell ref="AU17:BD17"/>
    <mergeCell ref="BE17:BO17"/>
    <mergeCell ref="BP17:CB17"/>
    <mergeCell ref="A14:D14"/>
    <mergeCell ref="E14:AI14"/>
    <mergeCell ref="AJ14:AT14"/>
    <mergeCell ref="AU14:BD14"/>
    <mergeCell ref="BE14:BO14"/>
    <mergeCell ref="BP14:CB14"/>
    <mergeCell ref="A15:D15"/>
    <mergeCell ref="E15:AI15"/>
    <mergeCell ref="AJ15:AT15"/>
    <mergeCell ref="AU15:BD15"/>
    <mergeCell ref="BE15:BO15"/>
    <mergeCell ref="BP15:CB15"/>
    <mergeCell ref="E12:AI12"/>
    <mergeCell ref="AJ12:AT12"/>
    <mergeCell ref="AU12:BD12"/>
    <mergeCell ref="BE12:BO12"/>
    <mergeCell ref="BP12:CB12"/>
    <mergeCell ref="A13:D13"/>
    <mergeCell ref="E13:AI13"/>
    <mergeCell ref="AJ13:AT13"/>
    <mergeCell ref="AU13:BD13"/>
    <mergeCell ref="BE13:BO13"/>
    <mergeCell ref="BP13:CB13"/>
    <mergeCell ref="A80:D80"/>
    <mergeCell ref="E80:AQ80"/>
    <mergeCell ref="AR80:BC80"/>
    <mergeCell ref="BD80:BN80"/>
    <mergeCell ref="BO80:CB80"/>
    <mergeCell ref="A78:D78"/>
    <mergeCell ref="E78:AQ78"/>
    <mergeCell ref="AR78:BC78"/>
    <mergeCell ref="BD78:BN78"/>
    <mergeCell ref="BO78:CB78"/>
    <mergeCell ref="A79:D79"/>
    <mergeCell ref="E79:AQ79"/>
    <mergeCell ref="AR79:BC79"/>
    <mergeCell ref="BD79:BN79"/>
    <mergeCell ref="BO79:CB79"/>
    <mergeCell ref="A74:CB74"/>
    <mergeCell ref="A76:D76"/>
    <mergeCell ref="E76:AQ76"/>
    <mergeCell ref="AR76:BC76"/>
    <mergeCell ref="BD76:BN76"/>
    <mergeCell ref="BO76:CB76"/>
    <mergeCell ref="A77:D77"/>
    <mergeCell ref="E77:AQ77"/>
    <mergeCell ref="AR77:BC77"/>
    <mergeCell ref="BD77:BN77"/>
    <mergeCell ref="BO77:CB77"/>
    <mergeCell ref="A70:D70"/>
    <mergeCell ref="E70:AI70"/>
    <mergeCell ref="AJ70:AT70"/>
    <mergeCell ref="AU70:BD70"/>
    <mergeCell ref="BE70:BO70"/>
    <mergeCell ref="BP70:CB70"/>
    <mergeCell ref="A72:D72"/>
    <mergeCell ref="E72:AI72"/>
    <mergeCell ref="AJ72:AT72"/>
    <mergeCell ref="AU72:BD72"/>
    <mergeCell ref="BE72:BO72"/>
    <mergeCell ref="BP72:CB72"/>
    <mergeCell ref="A69:D69"/>
    <mergeCell ref="E69:AI69"/>
    <mergeCell ref="AJ69:AT69"/>
    <mergeCell ref="AU69:BD69"/>
    <mergeCell ref="BE69:BO69"/>
    <mergeCell ref="BP69:CB69"/>
    <mergeCell ref="A68:D68"/>
    <mergeCell ref="E68:AI68"/>
    <mergeCell ref="AJ68:AT68"/>
    <mergeCell ref="AU68:BD68"/>
    <mergeCell ref="BE68:BO68"/>
    <mergeCell ref="BP68:CB68"/>
    <mergeCell ref="BE65:BO65"/>
    <mergeCell ref="BP65:CB65"/>
    <mergeCell ref="A64:D64"/>
    <mergeCell ref="E64:AI64"/>
    <mergeCell ref="AJ64:AT64"/>
    <mergeCell ref="AU64:BD64"/>
    <mergeCell ref="BE64:BO64"/>
    <mergeCell ref="BP64:CB64"/>
    <mergeCell ref="A67:D67"/>
    <mergeCell ref="E67:AI67"/>
    <mergeCell ref="AJ67:AT67"/>
    <mergeCell ref="AU67:BD67"/>
    <mergeCell ref="BE67:BO67"/>
    <mergeCell ref="BP67:CB67"/>
    <mergeCell ref="A66:D66"/>
    <mergeCell ref="E66:AI66"/>
    <mergeCell ref="AJ66:AT66"/>
    <mergeCell ref="AU66:BD66"/>
    <mergeCell ref="BE66:BO66"/>
    <mergeCell ref="BP66:CB66"/>
    <mergeCell ref="A56:D56"/>
    <mergeCell ref="E56:AI56"/>
    <mergeCell ref="AJ56:AT56"/>
    <mergeCell ref="AU56:BD56"/>
    <mergeCell ref="BE56:BO56"/>
    <mergeCell ref="BP56:CB56"/>
    <mergeCell ref="A57:D57"/>
    <mergeCell ref="E57:AI57"/>
    <mergeCell ref="AJ57:AT57"/>
    <mergeCell ref="AU57:BD57"/>
    <mergeCell ref="BE57:BO57"/>
    <mergeCell ref="BP57:CB57"/>
    <mergeCell ref="A55:D55"/>
    <mergeCell ref="E55:AI55"/>
    <mergeCell ref="AJ55:AT55"/>
    <mergeCell ref="AU55:BD55"/>
    <mergeCell ref="BE55:BO55"/>
    <mergeCell ref="BP55:CB55"/>
    <mergeCell ref="A54:D54"/>
    <mergeCell ref="E54:AI54"/>
    <mergeCell ref="AJ54:AT54"/>
    <mergeCell ref="AU54:BD54"/>
    <mergeCell ref="BE54:BO54"/>
    <mergeCell ref="BP54:CB54"/>
    <mergeCell ref="A53:D53"/>
    <mergeCell ref="E53:AI53"/>
    <mergeCell ref="AJ53:AT53"/>
    <mergeCell ref="AU53:BD53"/>
    <mergeCell ref="BE53:BO53"/>
    <mergeCell ref="BP53:CB53"/>
    <mergeCell ref="A52:D52"/>
    <mergeCell ref="E52:AI52"/>
    <mergeCell ref="AJ52:AT52"/>
    <mergeCell ref="AU52:BD52"/>
    <mergeCell ref="BE52:BO52"/>
    <mergeCell ref="BP52:CB52"/>
    <mergeCell ref="A51:D51"/>
    <mergeCell ref="E51:AI51"/>
    <mergeCell ref="AJ51:AT51"/>
    <mergeCell ref="AU51:BD51"/>
    <mergeCell ref="BE51:BO51"/>
    <mergeCell ref="BP51:CB51"/>
    <mergeCell ref="A50:D50"/>
    <mergeCell ref="E50:AI50"/>
    <mergeCell ref="AJ50:AT50"/>
    <mergeCell ref="AU50:BD50"/>
    <mergeCell ref="BE50:BO50"/>
    <mergeCell ref="BP50:CB50"/>
    <mergeCell ref="A49:D49"/>
    <mergeCell ref="E49:AI49"/>
    <mergeCell ref="AJ49:AT49"/>
    <mergeCell ref="AU49:BD49"/>
    <mergeCell ref="BE49:BO49"/>
    <mergeCell ref="BP49:CB49"/>
    <mergeCell ref="A48:D48"/>
    <mergeCell ref="E48:AI48"/>
    <mergeCell ref="AJ48:AT48"/>
    <mergeCell ref="AU48:BD48"/>
    <mergeCell ref="BE48:BO48"/>
    <mergeCell ref="BP48:CB48"/>
    <mergeCell ref="A43:CB43"/>
    <mergeCell ref="S44:CB44"/>
    <mergeCell ref="A47:D47"/>
    <mergeCell ref="E47:AI47"/>
    <mergeCell ref="AJ47:AT47"/>
    <mergeCell ref="AU47:BD47"/>
    <mergeCell ref="BE47:BO47"/>
    <mergeCell ref="BP47:CB47"/>
    <mergeCell ref="A46:D46"/>
    <mergeCell ref="E46:AI46"/>
    <mergeCell ref="AJ46:AT46"/>
    <mergeCell ref="AU46:BD46"/>
    <mergeCell ref="BE46:BO46"/>
    <mergeCell ref="BP46:CB46"/>
    <mergeCell ref="A40:D40"/>
    <mergeCell ref="E40:AM40"/>
    <mergeCell ref="AN40:AV40"/>
    <mergeCell ref="AW40:BI40"/>
    <mergeCell ref="BJ40:CB40"/>
    <mergeCell ref="A41:D41"/>
    <mergeCell ref="E41:AM41"/>
    <mergeCell ref="AN41:AV41"/>
    <mergeCell ref="AW41:BI41"/>
    <mergeCell ref="BJ41:CB41"/>
    <mergeCell ref="A38:D38"/>
    <mergeCell ref="E38:AM38"/>
    <mergeCell ref="AN38:AV38"/>
    <mergeCell ref="AW38:BI38"/>
    <mergeCell ref="BJ38:CB38"/>
    <mergeCell ref="A39:D39"/>
    <mergeCell ref="E39:AM39"/>
    <mergeCell ref="AN39:AV39"/>
    <mergeCell ref="AW39:BI39"/>
    <mergeCell ref="BJ39:CB39"/>
    <mergeCell ref="A36:D36"/>
    <mergeCell ref="E36:AM36"/>
    <mergeCell ref="AN36:AV36"/>
    <mergeCell ref="AW36:BI36"/>
    <mergeCell ref="BJ36:CB36"/>
    <mergeCell ref="A37:D37"/>
    <mergeCell ref="E37:AM37"/>
    <mergeCell ref="AN37:AV37"/>
    <mergeCell ref="AW37:BI37"/>
    <mergeCell ref="BJ37:CB37"/>
    <mergeCell ref="A32:CB32"/>
    <mergeCell ref="A34:D34"/>
    <mergeCell ref="E34:AM34"/>
    <mergeCell ref="AN34:AV34"/>
    <mergeCell ref="AW34:BI34"/>
    <mergeCell ref="BJ34:CB34"/>
    <mergeCell ref="A35:D35"/>
    <mergeCell ref="E35:AM35"/>
    <mergeCell ref="AN35:AV35"/>
    <mergeCell ref="AW35:BI35"/>
    <mergeCell ref="BJ35:CB35"/>
    <mergeCell ref="A29:D29"/>
    <mergeCell ref="E29:AI29"/>
    <mergeCell ref="AJ29:AT29"/>
    <mergeCell ref="AU29:BD29"/>
    <mergeCell ref="BE29:BO29"/>
    <mergeCell ref="BP29:CB29"/>
    <mergeCell ref="A30:D30"/>
    <mergeCell ref="E30:AI30"/>
    <mergeCell ref="AJ30:AT30"/>
    <mergeCell ref="AU30:BD30"/>
    <mergeCell ref="BE30:BO30"/>
    <mergeCell ref="BP30:CB30"/>
    <mergeCell ref="A28:D28"/>
    <mergeCell ref="E28:AI28"/>
    <mergeCell ref="AJ28:AT28"/>
    <mergeCell ref="AU28:BD28"/>
    <mergeCell ref="BE28:BO28"/>
    <mergeCell ref="BP28:CB28"/>
    <mergeCell ref="A27:D27"/>
    <mergeCell ref="E27:AI27"/>
    <mergeCell ref="AJ27:AT27"/>
    <mergeCell ref="AU27:BD27"/>
    <mergeCell ref="BE27:BO27"/>
    <mergeCell ref="BP27:CB27"/>
    <mergeCell ref="A26:D26"/>
    <mergeCell ref="E26:AI26"/>
    <mergeCell ref="AJ26:AT26"/>
    <mergeCell ref="AU26:BD26"/>
    <mergeCell ref="BE26:BO26"/>
    <mergeCell ref="BP26:CB26"/>
    <mergeCell ref="A25:D25"/>
    <mergeCell ref="E25:AI25"/>
    <mergeCell ref="AJ25:AT25"/>
    <mergeCell ref="AU25:BD25"/>
    <mergeCell ref="BE25:BO25"/>
    <mergeCell ref="BP25:CB25"/>
    <mergeCell ref="A24:D24"/>
    <mergeCell ref="E24:AI24"/>
    <mergeCell ref="AJ24:AT24"/>
    <mergeCell ref="AU24:BD24"/>
    <mergeCell ref="BE24:BO24"/>
    <mergeCell ref="BP24:CB24"/>
    <mergeCell ref="A23:D23"/>
    <mergeCell ref="E23:AI23"/>
    <mergeCell ref="AJ23:AT23"/>
    <mergeCell ref="AU23:BD23"/>
    <mergeCell ref="BE23:BO23"/>
    <mergeCell ref="BP23:CB23"/>
    <mergeCell ref="A22:D22"/>
    <mergeCell ref="E22:AI22"/>
    <mergeCell ref="AJ22:AT22"/>
    <mergeCell ref="AU22:BD22"/>
    <mergeCell ref="BE22:BO22"/>
    <mergeCell ref="BP22:CB22"/>
    <mergeCell ref="A21:D21"/>
    <mergeCell ref="E21:AI21"/>
    <mergeCell ref="AJ21:AT21"/>
    <mergeCell ref="AU21:BD21"/>
    <mergeCell ref="BE21:BO21"/>
    <mergeCell ref="BP21:CB21"/>
    <mergeCell ref="A1:CB1"/>
    <mergeCell ref="S3:CB3"/>
    <mergeCell ref="AH5:CB5"/>
    <mergeCell ref="A7:CB7"/>
    <mergeCell ref="A20:D20"/>
    <mergeCell ref="E20:AI20"/>
    <mergeCell ref="AJ20:AT20"/>
    <mergeCell ref="AU20:BD20"/>
    <mergeCell ref="BE20:BO20"/>
    <mergeCell ref="BP20:CB20"/>
    <mergeCell ref="B8:CC8"/>
    <mergeCell ref="A10:D10"/>
    <mergeCell ref="E10:AI10"/>
    <mergeCell ref="AJ10:AT10"/>
    <mergeCell ref="AU10:BD10"/>
    <mergeCell ref="BE10:BO10"/>
    <mergeCell ref="BP10:CB10"/>
    <mergeCell ref="A11:D11"/>
    <mergeCell ref="E11:AI11"/>
    <mergeCell ref="AJ11:AT11"/>
    <mergeCell ref="AU11:BD11"/>
    <mergeCell ref="BE11:BO11"/>
    <mergeCell ref="BP11:CB11"/>
    <mergeCell ref="A12:D12"/>
    <mergeCell ref="BE58:BO58"/>
    <mergeCell ref="BP58:CB58"/>
    <mergeCell ref="A60:CB60"/>
    <mergeCell ref="S61:CB61"/>
    <mergeCell ref="A71:D71"/>
    <mergeCell ref="E71:AI71"/>
    <mergeCell ref="AJ71:AT71"/>
    <mergeCell ref="AU71:BD71"/>
    <mergeCell ref="BE71:BO71"/>
    <mergeCell ref="BP71:CB71"/>
    <mergeCell ref="A58:D58"/>
    <mergeCell ref="E58:AI58"/>
    <mergeCell ref="AJ58:AT58"/>
    <mergeCell ref="AU58:BD58"/>
    <mergeCell ref="A63:D63"/>
    <mergeCell ref="E63:AI63"/>
    <mergeCell ref="AJ63:AT63"/>
    <mergeCell ref="AU63:BD63"/>
    <mergeCell ref="BE63:BO63"/>
    <mergeCell ref="BP63:CB63"/>
    <mergeCell ref="A65:D65"/>
    <mergeCell ref="E65:AI65"/>
    <mergeCell ref="AJ65:AT65"/>
    <mergeCell ref="AU65:BD65"/>
    <mergeCell ref="A81:D81"/>
    <mergeCell ref="E81:AQ81"/>
    <mergeCell ref="AR81:BC81"/>
    <mergeCell ref="BD81:BN81"/>
    <mergeCell ref="BO81:CB81"/>
    <mergeCell ref="A82:D82"/>
    <mergeCell ref="E82:AQ82"/>
    <mergeCell ref="AR82:BC82"/>
    <mergeCell ref="BD82:BN82"/>
    <mergeCell ref="BO82:CB82"/>
  </mergeCells>
  <pageMargins left="0.78740157480314965" right="0.39370078740157483" top="0.59055118110236227" bottom="0.39370078740157483" header="0.27559055118110237" footer="0.27559055118110237"/>
  <pageSetup paperSize="9" scale="72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8"/>
  </sheetPr>
  <dimension ref="A1:CT177"/>
  <sheetViews>
    <sheetView zoomScaleNormal="100" workbookViewId="0">
      <selection activeCell="DJ111" sqref="DJ111"/>
    </sheetView>
  </sheetViews>
  <sheetFormatPr defaultColWidth="1.140625" defaultRowHeight="12.75"/>
  <cols>
    <col min="1" max="65" width="1.140625" style="26"/>
    <col min="66" max="66" width="3.5703125" style="26" bestFit="1" customWidth="1"/>
    <col min="67" max="97" width="1.140625" style="26"/>
    <col min="98" max="98" width="11.28515625" style="26" customWidth="1"/>
    <col min="99" max="113" width="1.140625" style="26"/>
    <col min="114" max="114" width="13.5703125" style="26" customWidth="1"/>
    <col min="115" max="321" width="1.140625" style="26"/>
    <col min="322" max="322" width="3.5703125" style="26" bestFit="1" customWidth="1"/>
    <col min="323" max="353" width="1.140625" style="26"/>
    <col min="354" max="354" width="11.28515625" style="26" customWidth="1"/>
    <col min="355" max="369" width="1.140625" style="26"/>
    <col min="370" max="370" width="13.5703125" style="26" customWidth="1"/>
    <col min="371" max="577" width="1.140625" style="26"/>
    <col min="578" max="578" width="3.5703125" style="26" bestFit="1" customWidth="1"/>
    <col min="579" max="609" width="1.140625" style="26"/>
    <col min="610" max="610" width="11.28515625" style="26" customWidth="1"/>
    <col min="611" max="625" width="1.140625" style="26"/>
    <col min="626" max="626" width="13.5703125" style="26" customWidth="1"/>
    <col min="627" max="833" width="1.140625" style="26"/>
    <col min="834" max="834" width="3.5703125" style="26" bestFit="1" customWidth="1"/>
    <col min="835" max="865" width="1.140625" style="26"/>
    <col min="866" max="866" width="11.28515625" style="26" customWidth="1"/>
    <col min="867" max="881" width="1.140625" style="26"/>
    <col min="882" max="882" width="13.5703125" style="26" customWidth="1"/>
    <col min="883" max="1089" width="1.140625" style="26"/>
    <col min="1090" max="1090" width="3.5703125" style="26" bestFit="1" customWidth="1"/>
    <col min="1091" max="1121" width="1.140625" style="26"/>
    <col min="1122" max="1122" width="11.28515625" style="26" customWidth="1"/>
    <col min="1123" max="1137" width="1.140625" style="26"/>
    <col min="1138" max="1138" width="13.5703125" style="26" customWidth="1"/>
    <col min="1139" max="1345" width="1.140625" style="26"/>
    <col min="1346" max="1346" width="3.5703125" style="26" bestFit="1" customWidth="1"/>
    <col min="1347" max="1377" width="1.140625" style="26"/>
    <col min="1378" max="1378" width="11.28515625" style="26" customWidth="1"/>
    <col min="1379" max="1393" width="1.140625" style="26"/>
    <col min="1394" max="1394" width="13.5703125" style="26" customWidth="1"/>
    <col min="1395" max="1601" width="1.140625" style="26"/>
    <col min="1602" max="1602" width="3.5703125" style="26" bestFit="1" customWidth="1"/>
    <col min="1603" max="1633" width="1.140625" style="26"/>
    <col min="1634" max="1634" width="11.28515625" style="26" customWidth="1"/>
    <col min="1635" max="1649" width="1.140625" style="26"/>
    <col min="1650" max="1650" width="13.5703125" style="26" customWidth="1"/>
    <col min="1651" max="1857" width="1.140625" style="26"/>
    <col min="1858" max="1858" width="3.5703125" style="26" bestFit="1" customWidth="1"/>
    <col min="1859" max="1889" width="1.140625" style="26"/>
    <col min="1890" max="1890" width="11.28515625" style="26" customWidth="1"/>
    <col min="1891" max="1905" width="1.140625" style="26"/>
    <col min="1906" max="1906" width="13.5703125" style="26" customWidth="1"/>
    <col min="1907" max="2113" width="1.140625" style="26"/>
    <col min="2114" max="2114" width="3.5703125" style="26" bestFit="1" customWidth="1"/>
    <col min="2115" max="2145" width="1.140625" style="26"/>
    <col min="2146" max="2146" width="11.28515625" style="26" customWidth="1"/>
    <col min="2147" max="2161" width="1.140625" style="26"/>
    <col min="2162" max="2162" width="13.5703125" style="26" customWidth="1"/>
    <col min="2163" max="2369" width="1.140625" style="26"/>
    <col min="2370" max="2370" width="3.5703125" style="26" bestFit="1" customWidth="1"/>
    <col min="2371" max="2401" width="1.140625" style="26"/>
    <col min="2402" max="2402" width="11.28515625" style="26" customWidth="1"/>
    <col min="2403" max="2417" width="1.140625" style="26"/>
    <col min="2418" max="2418" width="13.5703125" style="26" customWidth="1"/>
    <col min="2419" max="2625" width="1.140625" style="26"/>
    <col min="2626" max="2626" width="3.5703125" style="26" bestFit="1" customWidth="1"/>
    <col min="2627" max="2657" width="1.140625" style="26"/>
    <col min="2658" max="2658" width="11.28515625" style="26" customWidth="1"/>
    <col min="2659" max="2673" width="1.140625" style="26"/>
    <col min="2674" max="2674" width="13.5703125" style="26" customWidth="1"/>
    <col min="2675" max="2881" width="1.140625" style="26"/>
    <col min="2882" max="2882" width="3.5703125" style="26" bestFit="1" customWidth="1"/>
    <col min="2883" max="2913" width="1.140625" style="26"/>
    <col min="2914" max="2914" width="11.28515625" style="26" customWidth="1"/>
    <col min="2915" max="2929" width="1.140625" style="26"/>
    <col min="2930" max="2930" width="13.5703125" style="26" customWidth="1"/>
    <col min="2931" max="3137" width="1.140625" style="26"/>
    <col min="3138" max="3138" width="3.5703125" style="26" bestFit="1" customWidth="1"/>
    <col min="3139" max="3169" width="1.140625" style="26"/>
    <col min="3170" max="3170" width="11.28515625" style="26" customWidth="1"/>
    <col min="3171" max="3185" width="1.140625" style="26"/>
    <col min="3186" max="3186" width="13.5703125" style="26" customWidth="1"/>
    <col min="3187" max="3393" width="1.140625" style="26"/>
    <col min="3394" max="3394" width="3.5703125" style="26" bestFit="1" customWidth="1"/>
    <col min="3395" max="3425" width="1.140625" style="26"/>
    <col min="3426" max="3426" width="11.28515625" style="26" customWidth="1"/>
    <col min="3427" max="3441" width="1.140625" style="26"/>
    <col min="3442" max="3442" width="13.5703125" style="26" customWidth="1"/>
    <col min="3443" max="3649" width="1.140625" style="26"/>
    <col min="3650" max="3650" width="3.5703125" style="26" bestFit="1" customWidth="1"/>
    <col min="3651" max="3681" width="1.140625" style="26"/>
    <col min="3682" max="3682" width="11.28515625" style="26" customWidth="1"/>
    <col min="3683" max="3697" width="1.140625" style="26"/>
    <col min="3698" max="3698" width="13.5703125" style="26" customWidth="1"/>
    <col min="3699" max="3905" width="1.140625" style="26"/>
    <col min="3906" max="3906" width="3.5703125" style="26" bestFit="1" customWidth="1"/>
    <col min="3907" max="3937" width="1.140625" style="26"/>
    <col min="3938" max="3938" width="11.28515625" style="26" customWidth="1"/>
    <col min="3939" max="3953" width="1.140625" style="26"/>
    <col min="3954" max="3954" width="13.5703125" style="26" customWidth="1"/>
    <col min="3955" max="4161" width="1.140625" style="26"/>
    <col min="4162" max="4162" width="3.5703125" style="26" bestFit="1" customWidth="1"/>
    <col min="4163" max="4193" width="1.140625" style="26"/>
    <col min="4194" max="4194" width="11.28515625" style="26" customWidth="1"/>
    <col min="4195" max="4209" width="1.140625" style="26"/>
    <col min="4210" max="4210" width="13.5703125" style="26" customWidth="1"/>
    <col min="4211" max="4417" width="1.140625" style="26"/>
    <col min="4418" max="4418" width="3.5703125" style="26" bestFit="1" customWidth="1"/>
    <col min="4419" max="4449" width="1.140625" style="26"/>
    <col min="4450" max="4450" width="11.28515625" style="26" customWidth="1"/>
    <col min="4451" max="4465" width="1.140625" style="26"/>
    <col min="4466" max="4466" width="13.5703125" style="26" customWidth="1"/>
    <col min="4467" max="4673" width="1.140625" style="26"/>
    <col min="4674" max="4674" width="3.5703125" style="26" bestFit="1" customWidth="1"/>
    <col min="4675" max="4705" width="1.140625" style="26"/>
    <col min="4706" max="4706" width="11.28515625" style="26" customWidth="1"/>
    <col min="4707" max="4721" width="1.140625" style="26"/>
    <col min="4722" max="4722" width="13.5703125" style="26" customWidth="1"/>
    <col min="4723" max="4929" width="1.140625" style="26"/>
    <col min="4930" max="4930" width="3.5703125" style="26" bestFit="1" customWidth="1"/>
    <col min="4931" max="4961" width="1.140625" style="26"/>
    <col min="4962" max="4962" width="11.28515625" style="26" customWidth="1"/>
    <col min="4963" max="4977" width="1.140625" style="26"/>
    <col min="4978" max="4978" width="13.5703125" style="26" customWidth="1"/>
    <col min="4979" max="5185" width="1.140625" style="26"/>
    <col min="5186" max="5186" width="3.5703125" style="26" bestFit="1" customWidth="1"/>
    <col min="5187" max="5217" width="1.140625" style="26"/>
    <col min="5218" max="5218" width="11.28515625" style="26" customWidth="1"/>
    <col min="5219" max="5233" width="1.140625" style="26"/>
    <col min="5234" max="5234" width="13.5703125" style="26" customWidth="1"/>
    <col min="5235" max="5441" width="1.140625" style="26"/>
    <col min="5442" max="5442" width="3.5703125" style="26" bestFit="1" customWidth="1"/>
    <col min="5443" max="5473" width="1.140625" style="26"/>
    <col min="5474" max="5474" width="11.28515625" style="26" customWidth="1"/>
    <col min="5475" max="5489" width="1.140625" style="26"/>
    <col min="5490" max="5490" width="13.5703125" style="26" customWidth="1"/>
    <col min="5491" max="5697" width="1.140625" style="26"/>
    <col min="5698" max="5698" width="3.5703125" style="26" bestFit="1" customWidth="1"/>
    <col min="5699" max="5729" width="1.140625" style="26"/>
    <col min="5730" max="5730" width="11.28515625" style="26" customWidth="1"/>
    <col min="5731" max="5745" width="1.140625" style="26"/>
    <col min="5746" max="5746" width="13.5703125" style="26" customWidth="1"/>
    <col min="5747" max="5953" width="1.140625" style="26"/>
    <col min="5954" max="5954" width="3.5703125" style="26" bestFit="1" customWidth="1"/>
    <col min="5955" max="5985" width="1.140625" style="26"/>
    <col min="5986" max="5986" width="11.28515625" style="26" customWidth="1"/>
    <col min="5987" max="6001" width="1.140625" style="26"/>
    <col min="6002" max="6002" width="13.5703125" style="26" customWidth="1"/>
    <col min="6003" max="6209" width="1.140625" style="26"/>
    <col min="6210" max="6210" width="3.5703125" style="26" bestFit="1" customWidth="1"/>
    <col min="6211" max="6241" width="1.140625" style="26"/>
    <col min="6242" max="6242" width="11.28515625" style="26" customWidth="1"/>
    <col min="6243" max="6257" width="1.140625" style="26"/>
    <col min="6258" max="6258" width="13.5703125" style="26" customWidth="1"/>
    <col min="6259" max="6465" width="1.140625" style="26"/>
    <col min="6466" max="6466" width="3.5703125" style="26" bestFit="1" customWidth="1"/>
    <col min="6467" max="6497" width="1.140625" style="26"/>
    <col min="6498" max="6498" width="11.28515625" style="26" customWidth="1"/>
    <col min="6499" max="6513" width="1.140625" style="26"/>
    <col min="6514" max="6514" width="13.5703125" style="26" customWidth="1"/>
    <col min="6515" max="6721" width="1.140625" style="26"/>
    <col min="6722" max="6722" width="3.5703125" style="26" bestFit="1" customWidth="1"/>
    <col min="6723" max="6753" width="1.140625" style="26"/>
    <col min="6754" max="6754" width="11.28515625" style="26" customWidth="1"/>
    <col min="6755" max="6769" width="1.140625" style="26"/>
    <col min="6770" max="6770" width="13.5703125" style="26" customWidth="1"/>
    <col min="6771" max="6977" width="1.140625" style="26"/>
    <col min="6978" max="6978" width="3.5703125" style="26" bestFit="1" customWidth="1"/>
    <col min="6979" max="7009" width="1.140625" style="26"/>
    <col min="7010" max="7010" width="11.28515625" style="26" customWidth="1"/>
    <col min="7011" max="7025" width="1.140625" style="26"/>
    <col min="7026" max="7026" width="13.5703125" style="26" customWidth="1"/>
    <col min="7027" max="7233" width="1.140625" style="26"/>
    <col min="7234" max="7234" width="3.5703125" style="26" bestFit="1" customWidth="1"/>
    <col min="7235" max="7265" width="1.140625" style="26"/>
    <col min="7266" max="7266" width="11.28515625" style="26" customWidth="1"/>
    <col min="7267" max="7281" width="1.140625" style="26"/>
    <col min="7282" max="7282" width="13.5703125" style="26" customWidth="1"/>
    <col min="7283" max="7489" width="1.140625" style="26"/>
    <col min="7490" max="7490" width="3.5703125" style="26" bestFit="1" customWidth="1"/>
    <col min="7491" max="7521" width="1.140625" style="26"/>
    <col min="7522" max="7522" width="11.28515625" style="26" customWidth="1"/>
    <col min="7523" max="7537" width="1.140625" style="26"/>
    <col min="7538" max="7538" width="13.5703125" style="26" customWidth="1"/>
    <col min="7539" max="7745" width="1.140625" style="26"/>
    <col min="7746" max="7746" width="3.5703125" style="26" bestFit="1" customWidth="1"/>
    <col min="7747" max="7777" width="1.140625" style="26"/>
    <col min="7778" max="7778" width="11.28515625" style="26" customWidth="1"/>
    <col min="7779" max="7793" width="1.140625" style="26"/>
    <col min="7794" max="7794" width="13.5703125" style="26" customWidth="1"/>
    <col min="7795" max="8001" width="1.140625" style="26"/>
    <col min="8002" max="8002" width="3.5703125" style="26" bestFit="1" customWidth="1"/>
    <col min="8003" max="8033" width="1.140625" style="26"/>
    <col min="8034" max="8034" width="11.28515625" style="26" customWidth="1"/>
    <col min="8035" max="8049" width="1.140625" style="26"/>
    <col min="8050" max="8050" width="13.5703125" style="26" customWidth="1"/>
    <col min="8051" max="8257" width="1.140625" style="26"/>
    <col min="8258" max="8258" width="3.5703125" style="26" bestFit="1" customWidth="1"/>
    <col min="8259" max="8289" width="1.140625" style="26"/>
    <col min="8290" max="8290" width="11.28515625" style="26" customWidth="1"/>
    <col min="8291" max="8305" width="1.140625" style="26"/>
    <col min="8306" max="8306" width="13.5703125" style="26" customWidth="1"/>
    <col min="8307" max="8513" width="1.140625" style="26"/>
    <col min="8514" max="8514" width="3.5703125" style="26" bestFit="1" customWidth="1"/>
    <col min="8515" max="8545" width="1.140625" style="26"/>
    <col min="8546" max="8546" width="11.28515625" style="26" customWidth="1"/>
    <col min="8547" max="8561" width="1.140625" style="26"/>
    <col min="8562" max="8562" width="13.5703125" style="26" customWidth="1"/>
    <col min="8563" max="8769" width="1.140625" style="26"/>
    <col min="8770" max="8770" width="3.5703125" style="26" bestFit="1" customWidth="1"/>
    <col min="8771" max="8801" width="1.140625" style="26"/>
    <col min="8802" max="8802" width="11.28515625" style="26" customWidth="1"/>
    <col min="8803" max="8817" width="1.140625" style="26"/>
    <col min="8818" max="8818" width="13.5703125" style="26" customWidth="1"/>
    <col min="8819" max="9025" width="1.140625" style="26"/>
    <col min="9026" max="9026" width="3.5703125" style="26" bestFit="1" customWidth="1"/>
    <col min="9027" max="9057" width="1.140625" style="26"/>
    <col min="9058" max="9058" width="11.28515625" style="26" customWidth="1"/>
    <col min="9059" max="9073" width="1.140625" style="26"/>
    <col min="9074" max="9074" width="13.5703125" style="26" customWidth="1"/>
    <col min="9075" max="9281" width="1.140625" style="26"/>
    <col min="9282" max="9282" width="3.5703125" style="26" bestFit="1" customWidth="1"/>
    <col min="9283" max="9313" width="1.140625" style="26"/>
    <col min="9314" max="9314" width="11.28515625" style="26" customWidth="1"/>
    <col min="9315" max="9329" width="1.140625" style="26"/>
    <col min="9330" max="9330" width="13.5703125" style="26" customWidth="1"/>
    <col min="9331" max="9537" width="1.140625" style="26"/>
    <col min="9538" max="9538" width="3.5703125" style="26" bestFit="1" customWidth="1"/>
    <col min="9539" max="9569" width="1.140625" style="26"/>
    <col min="9570" max="9570" width="11.28515625" style="26" customWidth="1"/>
    <col min="9571" max="9585" width="1.140625" style="26"/>
    <col min="9586" max="9586" width="13.5703125" style="26" customWidth="1"/>
    <col min="9587" max="9793" width="1.140625" style="26"/>
    <col min="9794" max="9794" width="3.5703125" style="26" bestFit="1" customWidth="1"/>
    <col min="9795" max="9825" width="1.140625" style="26"/>
    <col min="9826" max="9826" width="11.28515625" style="26" customWidth="1"/>
    <col min="9827" max="9841" width="1.140625" style="26"/>
    <col min="9842" max="9842" width="13.5703125" style="26" customWidth="1"/>
    <col min="9843" max="10049" width="1.140625" style="26"/>
    <col min="10050" max="10050" width="3.5703125" style="26" bestFit="1" customWidth="1"/>
    <col min="10051" max="10081" width="1.140625" style="26"/>
    <col min="10082" max="10082" width="11.28515625" style="26" customWidth="1"/>
    <col min="10083" max="10097" width="1.140625" style="26"/>
    <col min="10098" max="10098" width="13.5703125" style="26" customWidth="1"/>
    <col min="10099" max="10305" width="1.140625" style="26"/>
    <col min="10306" max="10306" width="3.5703125" style="26" bestFit="1" customWidth="1"/>
    <col min="10307" max="10337" width="1.140625" style="26"/>
    <col min="10338" max="10338" width="11.28515625" style="26" customWidth="1"/>
    <col min="10339" max="10353" width="1.140625" style="26"/>
    <col min="10354" max="10354" width="13.5703125" style="26" customWidth="1"/>
    <col min="10355" max="10561" width="1.140625" style="26"/>
    <col min="10562" max="10562" width="3.5703125" style="26" bestFit="1" customWidth="1"/>
    <col min="10563" max="10593" width="1.140625" style="26"/>
    <col min="10594" max="10594" width="11.28515625" style="26" customWidth="1"/>
    <col min="10595" max="10609" width="1.140625" style="26"/>
    <col min="10610" max="10610" width="13.5703125" style="26" customWidth="1"/>
    <col min="10611" max="10817" width="1.140625" style="26"/>
    <col min="10818" max="10818" width="3.5703125" style="26" bestFit="1" customWidth="1"/>
    <col min="10819" max="10849" width="1.140625" style="26"/>
    <col min="10850" max="10850" width="11.28515625" style="26" customWidth="1"/>
    <col min="10851" max="10865" width="1.140625" style="26"/>
    <col min="10866" max="10866" width="13.5703125" style="26" customWidth="1"/>
    <col min="10867" max="11073" width="1.140625" style="26"/>
    <col min="11074" max="11074" width="3.5703125" style="26" bestFit="1" customWidth="1"/>
    <col min="11075" max="11105" width="1.140625" style="26"/>
    <col min="11106" max="11106" width="11.28515625" style="26" customWidth="1"/>
    <col min="11107" max="11121" width="1.140625" style="26"/>
    <col min="11122" max="11122" width="13.5703125" style="26" customWidth="1"/>
    <col min="11123" max="11329" width="1.140625" style="26"/>
    <col min="11330" max="11330" width="3.5703125" style="26" bestFit="1" customWidth="1"/>
    <col min="11331" max="11361" width="1.140625" style="26"/>
    <col min="11362" max="11362" width="11.28515625" style="26" customWidth="1"/>
    <col min="11363" max="11377" width="1.140625" style="26"/>
    <col min="11378" max="11378" width="13.5703125" style="26" customWidth="1"/>
    <col min="11379" max="11585" width="1.140625" style="26"/>
    <col min="11586" max="11586" width="3.5703125" style="26" bestFit="1" customWidth="1"/>
    <col min="11587" max="11617" width="1.140625" style="26"/>
    <col min="11618" max="11618" width="11.28515625" style="26" customWidth="1"/>
    <col min="11619" max="11633" width="1.140625" style="26"/>
    <col min="11634" max="11634" width="13.5703125" style="26" customWidth="1"/>
    <col min="11635" max="11841" width="1.140625" style="26"/>
    <col min="11842" max="11842" width="3.5703125" style="26" bestFit="1" customWidth="1"/>
    <col min="11843" max="11873" width="1.140625" style="26"/>
    <col min="11874" max="11874" width="11.28515625" style="26" customWidth="1"/>
    <col min="11875" max="11889" width="1.140625" style="26"/>
    <col min="11890" max="11890" width="13.5703125" style="26" customWidth="1"/>
    <col min="11891" max="12097" width="1.140625" style="26"/>
    <col min="12098" max="12098" width="3.5703125" style="26" bestFit="1" customWidth="1"/>
    <col min="12099" max="12129" width="1.140625" style="26"/>
    <col min="12130" max="12130" width="11.28515625" style="26" customWidth="1"/>
    <col min="12131" max="12145" width="1.140625" style="26"/>
    <col min="12146" max="12146" width="13.5703125" style="26" customWidth="1"/>
    <col min="12147" max="12353" width="1.140625" style="26"/>
    <col min="12354" max="12354" width="3.5703125" style="26" bestFit="1" customWidth="1"/>
    <col min="12355" max="12385" width="1.140625" style="26"/>
    <col min="12386" max="12386" width="11.28515625" style="26" customWidth="1"/>
    <col min="12387" max="12401" width="1.140625" style="26"/>
    <col min="12402" max="12402" width="13.5703125" style="26" customWidth="1"/>
    <col min="12403" max="12609" width="1.140625" style="26"/>
    <col min="12610" max="12610" width="3.5703125" style="26" bestFit="1" customWidth="1"/>
    <col min="12611" max="12641" width="1.140625" style="26"/>
    <col min="12642" max="12642" width="11.28515625" style="26" customWidth="1"/>
    <col min="12643" max="12657" width="1.140625" style="26"/>
    <col min="12658" max="12658" width="13.5703125" style="26" customWidth="1"/>
    <col min="12659" max="12865" width="1.140625" style="26"/>
    <col min="12866" max="12866" width="3.5703125" style="26" bestFit="1" customWidth="1"/>
    <col min="12867" max="12897" width="1.140625" style="26"/>
    <col min="12898" max="12898" width="11.28515625" style="26" customWidth="1"/>
    <col min="12899" max="12913" width="1.140625" style="26"/>
    <col min="12914" max="12914" width="13.5703125" style="26" customWidth="1"/>
    <col min="12915" max="13121" width="1.140625" style="26"/>
    <col min="13122" max="13122" width="3.5703125" style="26" bestFit="1" customWidth="1"/>
    <col min="13123" max="13153" width="1.140625" style="26"/>
    <col min="13154" max="13154" width="11.28515625" style="26" customWidth="1"/>
    <col min="13155" max="13169" width="1.140625" style="26"/>
    <col min="13170" max="13170" width="13.5703125" style="26" customWidth="1"/>
    <col min="13171" max="13377" width="1.140625" style="26"/>
    <col min="13378" max="13378" width="3.5703125" style="26" bestFit="1" customWidth="1"/>
    <col min="13379" max="13409" width="1.140625" style="26"/>
    <col min="13410" max="13410" width="11.28515625" style="26" customWidth="1"/>
    <col min="13411" max="13425" width="1.140625" style="26"/>
    <col min="13426" max="13426" width="13.5703125" style="26" customWidth="1"/>
    <col min="13427" max="13633" width="1.140625" style="26"/>
    <col min="13634" max="13634" width="3.5703125" style="26" bestFit="1" customWidth="1"/>
    <col min="13635" max="13665" width="1.140625" style="26"/>
    <col min="13666" max="13666" width="11.28515625" style="26" customWidth="1"/>
    <col min="13667" max="13681" width="1.140625" style="26"/>
    <col min="13682" max="13682" width="13.5703125" style="26" customWidth="1"/>
    <col min="13683" max="13889" width="1.140625" style="26"/>
    <col min="13890" max="13890" width="3.5703125" style="26" bestFit="1" customWidth="1"/>
    <col min="13891" max="13921" width="1.140625" style="26"/>
    <col min="13922" max="13922" width="11.28515625" style="26" customWidth="1"/>
    <col min="13923" max="13937" width="1.140625" style="26"/>
    <col min="13938" max="13938" width="13.5703125" style="26" customWidth="1"/>
    <col min="13939" max="14145" width="1.140625" style="26"/>
    <col min="14146" max="14146" width="3.5703125" style="26" bestFit="1" customWidth="1"/>
    <col min="14147" max="14177" width="1.140625" style="26"/>
    <col min="14178" max="14178" width="11.28515625" style="26" customWidth="1"/>
    <col min="14179" max="14193" width="1.140625" style="26"/>
    <col min="14194" max="14194" width="13.5703125" style="26" customWidth="1"/>
    <col min="14195" max="14401" width="1.140625" style="26"/>
    <col min="14402" max="14402" width="3.5703125" style="26" bestFit="1" customWidth="1"/>
    <col min="14403" max="14433" width="1.140625" style="26"/>
    <col min="14434" max="14434" width="11.28515625" style="26" customWidth="1"/>
    <col min="14435" max="14449" width="1.140625" style="26"/>
    <col min="14450" max="14450" width="13.5703125" style="26" customWidth="1"/>
    <col min="14451" max="14657" width="1.140625" style="26"/>
    <col min="14658" max="14658" width="3.5703125" style="26" bestFit="1" customWidth="1"/>
    <col min="14659" max="14689" width="1.140625" style="26"/>
    <col min="14690" max="14690" width="11.28515625" style="26" customWidth="1"/>
    <col min="14691" max="14705" width="1.140625" style="26"/>
    <col min="14706" max="14706" width="13.5703125" style="26" customWidth="1"/>
    <col min="14707" max="14913" width="1.140625" style="26"/>
    <col min="14914" max="14914" width="3.5703125" style="26" bestFit="1" customWidth="1"/>
    <col min="14915" max="14945" width="1.140625" style="26"/>
    <col min="14946" max="14946" width="11.28515625" style="26" customWidth="1"/>
    <col min="14947" max="14961" width="1.140625" style="26"/>
    <col min="14962" max="14962" width="13.5703125" style="26" customWidth="1"/>
    <col min="14963" max="15169" width="1.140625" style="26"/>
    <col min="15170" max="15170" width="3.5703125" style="26" bestFit="1" customWidth="1"/>
    <col min="15171" max="15201" width="1.140625" style="26"/>
    <col min="15202" max="15202" width="11.28515625" style="26" customWidth="1"/>
    <col min="15203" max="15217" width="1.140625" style="26"/>
    <col min="15218" max="15218" width="13.5703125" style="26" customWidth="1"/>
    <col min="15219" max="15425" width="1.140625" style="26"/>
    <col min="15426" max="15426" width="3.5703125" style="26" bestFit="1" customWidth="1"/>
    <col min="15427" max="15457" width="1.140625" style="26"/>
    <col min="15458" max="15458" width="11.28515625" style="26" customWidth="1"/>
    <col min="15459" max="15473" width="1.140625" style="26"/>
    <col min="15474" max="15474" width="13.5703125" style="26" customWidth="1"/>
    <col min="15475" max="15681" width="1.140625" style="26"/>
    <col min="15682" max="15682" width="3.5703125" style="26" bestFit="1" customWidth="1"/>
    <col min="15683" max="15713" width="1.140625" style="26"/>
    <col min="15714" max="15714" width="11.28515625" style="26" customWidth="1"/>
    <col min="15715" max="15729" width="1.140625" style="26"/>
    <col min="15730" max="15730" width="13.5703125" style="26" customWidth="1"/>
    <col min="15731" max="15937" width="1.140625" style="26"/>
    <col min="15938" max="15938" width="3.5703125" style="26" bestFit="1" customWidth="1"/>
    <col min="15939" max="15969" width="1.140625" style="26"/>
    <col min="15970" max="15970" width="11.28515625" style="26" customWidth="1"/>
    <col min="15971" max="15985" width="1.140625" style="26"/>
    <col min="15986" max="15986" width="13.5703125" style="26" customWidth="1"/>
    <col min="15987" max="16193" width="1.140625" style="26"/>
    <col min="16194" max="16194" width="3.5703125" style="26" bestFit="1" customWidth="1"/>
    <col min="16195" max="16225" width="1.140625" style="26"/>
    <col min="16226" max="16226" width="11.28515625" style="26" customWidth="1"/>
    <col min="16227" max="16241" width="1.140625" style="26"/>
    <col min="16242" max="16242" width="13.5703125" style="26" customWidth="1"/>
    <col min="16243" max="16384" width="1.140625" style="26"/>
  </cols>
  <sheetData>
    <row r="1" spans="1:98" s="23" customFormat="1" ht="36.75" customHeight="1">
      <c r="A1" s="459" t="s">
        <v>542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98" s="23" customFormat="1" ht="18.75" customHeight="1">
      <c r="A2" s="459" t="s">
        <v>545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</row>
    <row r="3" spans="1:98">
      <c r="A3" s="377" t="s">
        <v>89</v>
      </c>
      <c r="B3" s="378"/>
      <c r="C3" s="378"/>
      <c r="D3" s="379"/>
      <c r="E3" s="377" t="s">
        <v>121</v>
      </c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9"/>
      <c r="AN3" s="377" t="s">
        <v>212</v>
      </c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9"/>
      <c r="BD3" s="377" t="s">
        <v>123</v>
      </c>
      <c r="BE3" s="378"/>
      <c r="BF3" s="378"/>
      <c r="BG3" s="378"/>
      <c r="BH3" s="378"/>
      <c r="BI3" s="378"/>
      <c r="BJ3" s="378"/>
      <c r="BK3" s="378"/>
      <c r="BL3" s="378"/>
      <c r="BM3" s="379"/>
      <c r="BN3" s="377" t="s">
        <v>190</v>
      </c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9"/>
    </row>
    <row r="4" spans="1:98">
      <c r="A4" s="374" t="s">
        <v>96</v>
      </c>
      <c r="B4" s="375"/>
      <c r="C4" s="375"/>
      <c r="D4" s="376"/>
      <c r="E4" s="374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6"/>
      <c r="AN4" s="374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76"/>
      <c r="BD4" s="374" t="s">
        <v>213</v>
      </c>
      <c r="BE4" s="375"/>
      <c r="BF4" s="375"/>
      <c r="BG4" s="375"/>
      <c r="BH4" s="375"/>
      <c r="BI4" s="375"/>
      <c r="BJ4" s="375"/>
      <c r="BK4" s="375"/>
      <c r="BL4" s="375"/>
      <c r="BM4" s="376"/>
      <c r="BN4" s="374" t="s">
        <v>214</v>
      </c>
      <c r="BO4" s="375"/>
      <c r="BP4" s="375"/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6"/>
    </row>
    <row r="5" spans="1:98">
      <c r="A5" s="374"/>
      <c r="B5" s="375"/>
      <c r="C5" s="375"/>
      <c r="D5" s="376"/>
      <c r="E5" s="374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6"/>
      <c r="AN5" s="374"/>
      <c r="AO5" s="375"/>
      <c r="AP5" s="375"/>
      <c r="AQ5" s="375"/>
      <c r="AR5" s="375"/>
      <c r="AS5" s="375"/>
      <c r="AT5" s="375"/>
      <c r="AU5" s="375"/>
      <c r="AV5" s="375"/>
      <c r="AW5" s="375"/>
      <c r="AX5" s="375"/>
      <c r="AY5" s="375"/>
      <c r="AZ5" s="375"/>
      <c r="BA5" s="375"/>
      <c r="BB5" s="375"/>
      <c r="BC5" s="376"/>
      <c r="BD5" s="374" t="s">
        <v>215</v>
      </c>
      <c r="BE5" s="375"/>
      <c r="BF5" s="375"/>
      <c r="BG5" s="375"/>
      <c r="BH5" s="375"/>
      <c r="BI5" s="375"/>
      <c r="BJ5" s="375"/>
      <c r="BK5" s="375"/>
      <c r="BL5" s="375"/>
      <c r="BM5" s="376"/>
      <c r="BN5" s="374" t="s">
        <v>130</v>
      </c>
      <c r="BO5" s="375"/>
      <c r="BP5" s="375"/>
      <c r="BQ5" s="375"/>
      <c r="BR5" s="375"/>
      <c r="BS5" s="375"/>
      <c r="BT5" s="375"/>
      <c r="BU5" s="375"/>
      <c r="BV5" s="375"/>
      <c r="BW5" s="375"/>
      <c r="BX5" s="375"/>
      <c r="BY5" s="375"/>
      <c r="BZ5" s="375"/>
      <c r="CA5" s="375"/>
      <c r="CB5" s="376"/>
    </row>
    <row r="6" spans="1:98">
      <c r="A6" s="383">
        <v>1</v>
      </c>
      <c r="B6" s="384"/>
      <c r="C6" s="384"/>
      <c r="D6" s="385"/>
      <c r="E6" s="383">
        <v>2</v>
      </c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5"/>
      <c r="AN6" s="383">
        <v>3</v>
      </c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5"/>
      <c r="BD6" s="383">
        <v>4</v>
      </c>
      <c r="BE6" s="384"/>
      <c r="BF6" s="384"/>
      <c r="BG6" s="384"/>
      <c r="BH6" s="384"/>
      <c r="BI6" s="384"/>
      <c r="BJ6" s="384"/>
      <c r="BK6" s="384"/>
      <c r="BL6" s="384"/>
      <c r="BM6" s="385"/>
      <c r="BN6" s="383">
        <v>5</v>
      </c>
      <c r="BO6" s="384"/>
      <c r="BP6" s="384"/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5"/>
    </row>
    <row r="7" spans="1:98">
      <c r="A7" s="410">
        <v>1</v>
      </c>
      <c r="B7" s="411"/>
      <c r="C7" s="411"/>
      <c r="D7" s="412"/>
      <c r="E7" s="438" t="s">
        <v>421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40"/>
      <c r="AN7" s="410" t="s">
        <v>220</v>
      </c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  <c r="AZ7" s="411"/>
      <c r="BA7" s="411"/>
      <c r="BB7" s="411"/>
      <c r="BC7" s="412"/>
      <c r="BD7" s="398">
        <v>10</v>
      </c>
      <c r="BE7" s="399"/>
      <c r="BF7" s="399"/>
      <c r="BG7" s="399"/>
      <c r="BH7" s="399"/>
      <c r="BI7" s="399"/>
      <c r="BJ7" s="399"/>
      <c r="BK7" s="399"/>
      <c r="BL7" s="399"/>
      <c r="BM7" s="400"/>
      <c r="BN7" s="492">
        <v>4000</v>
      </c>
      <c r="BO7" s="493"/>
      <c r="BP7" s="493"/>
      <c r="BQ7" s="493"/>
      <c r="BR7" s="493"/>
      <c r="BS7" s="493"/>
      <c r="BT7" s="493"/>
      <c r="BU7" s="493"/>
      <c r="BV7" s="493"/>
      <c r="BW7" s="493"/>
      <c r="BX7" s="493"/>
      <c r="BY7" s="493"/>
      <c r="BZ7" s="493"/>
      <c r="CA7" s="493"/>
      <c r="CB7" s="494"/>
    </row>
    <row r="8" spans="1:98">
      <c r="A8" s="410">
        <v>2</v>
      </c>
      <c r="B8" s="411"/>
      <c r="C8" s="411"/>
      <c r="D8" s="412"/>
      <c r="E8" s="438" t="s">
        <v>422</v>
      </c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40"/>
      <c r="AN8" s="608" t="s">
        <v>548</v>
      </c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09"/>
      <c r="AZ8" s="609"/>
      <c r="BA8" s="609"/>
      <c r="BB8" s="609"/>
      <c r="BC8" s="610"/>
      <c r="BD8" s="398">
        <v>3</v>
      </c>
      <c r="BE8" s="399"/>
      <c r="BF8" s="399"/>
      <c r="BG8" s="399"/>
      <c r="BH8" s="399"/>
      <c r="BI8" s="399"/>
      <c r="BJ8" s="399"/>
      <c r="BK8" s="399"/>
      <c r="BL8" s="399"/>
      <c r="BM8" s="400"/>
      <c r="BN8" s="492">
        <v>2000</v>
      </c>
      <c r="BO8" s="493"/>
      <c r="BP8" s="493"/>
      <c r="BQ8" s="493"/>
      <c r="BR8" s="493"/>
      <c r="BS8" s="493"/>
      <c r="BT8" s="493"/>
      <c r="BU8" s="493"/>
      <c r="BV8" s="493"/>
      <c r="BW8" s="493"/>
      <c r="BX8" s="493"/>
      <c r="BY8" s="493"/>
      <c r="BZ8" s="493"/>
      <c r="CA8" s="493"/>
      <c r="CB8" s="494"/>
    </row>
    <row r="9" spans="1:98">
      <c r="A9" s="438"/>
      <c r="B9" s="439"/>
      <c r="C9" s="439"/>
      <c r="D9" s="440"/>
      <c r="E9" s="404" t="s">
        <v>119</v>
      </c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6"/>
      <c r="AN9" s="410" t="s">
        <v>9</v>
      </c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2"/>
      <c r="BD9" s="398" t="s">
        <v>9</v>
      </c>
      <c r="BE9" s="399"/>
      <c r="BF9" s="399"/>
      <c r="BG9" s="399"/>
      <c r="BH9" s="399"/>
      <c r="BI9" s="399"/>
      <c r="BJ9" s="399"/>
      <c r="BK9" s="399"/>
      <c r="BL9" s="399"/>
      <c r="BM9" s="400"/>
      <c r="BN9" s="429">
        <f>SUM(BN7:CB8)</f>
        <v>6000</v>
      </c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  <c r="CB9" s="431"/>
    </row>
    <row r="10" spans="1:98">
      <c r="A10" s="438"/>
      <c r="B10" s="439"/>
      <c r="C10" s="439"/>
      <c r="D10" s="440"/>
      <c r="E10" s="404" t="s">
        <v>120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6"/>
      <c r="AN10" s="410" t="s">
        <v>9</v>
      </c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2"/>
      <c r="BD10" s="398" t="s">
        <v>9</v>
      </c>
      <c r="BE10" s="399"/>
      <c r="BF10" s="399"/>
      <c r="BG10" s="399"/>
      <c r="BH10" s="399"/>
      <c r="BI10" s="399"/>
      <c r="BJ10" s="399"/>
      <c r="BK10" s="399"/>
      <c r="BL10" s="399"/>
      <c r="BM10" s="400"/>
      <c r="BN10" s="516">
        <f>BN9</f>
        <v>6000</v>
      </c>
      <c r="BO10" s="517"/>
      <c r="BP10" s="517"/>
      <c r="BQ10" s="517"/>
      <c r="BR10" s="517"/>
      <c r="BS10" s="517"/>
      <c r="BT10" s="517"/>
      <c r="BU10" s="517"/>
      <c r="BV10" s="517"/>
      <c r="BW10" s="517"/>
      <c r="BX10" s="517"/>
      <c r="BY10" s="517"/>
      <c r="BZ10" s="517"/>
      <c r="CA10" s="517"/>
      <c r="CB10" s="518"/>
      <c r="CT10" s="34">
        <f>'[1]Лист 1 '!H92</f>
        <v>0</v>
      </c>
    </row>
    <row r="11" spans="1:98">
      <c r="A11" s="150"/>
      <c r="B11" s="150"/>
      <c r="C11" s="150"/>
      <c r="D11" s="150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T11" s="34"/>
    </row>
    <row r="12" spans="1:98" s="23" customFormat="1" ht="21.75" customHeight="1">
      <c r="A12" s="380" t="s">
        <v>547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</row>
    <row r="13" spans="1:98" s="25" customFormat="1" ht="9.7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8">
      <c r="A14" s="377" t="s">
        <v>89</v>
      </c>
      <c r="B14" s="378"/>
      <c r="C14" s="378"/>
      <c r="D14" s="379"/>
      <c r="E14" s="377" t="s">
        <v>121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9"/>
      <c r="AN14" s="377" t="s">
        <v>212</v>
      </c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9"/>
      <c r="BD14" s="377" t="s">
        <v>123</v>
      </c>
      <c r="BE14" s="378"/>
      <c r="BF14" s="378"/>
      <c r="BG14" s="378"/>
      <c r="BH14" s="378"/>
      <c r="BI14" s="378"/>
      <c r="BJ14" s="378"/>
      <c r="BK14" s="378"/>
      <c r="BL14" s="378"/>
      <c r="BM14" s="379"/>
      <c r="BN14" s="377" t="s">
        <v>190</v>
      </c>
      <c r="BO14" s="378"/>
      <c r="BP14" s="378"/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8"/>
      <c r="CB14" s="379"/>
    </row>
    <row r="15" spans="1:98">
      <c r="A15" s="374" t="s">
        <v>96</v>
      </c>
      <c r="B15" s="375"/>
      <c r="C15" s="375"/>
      <c r="D15" s="376"/>
      <c r="E15" s="374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6"/>
      <c r="AN15" s="374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6"/>
      <c r="BD15" s="374" t="s">
        <v>213</v>
      </c>
      <c r="BE15" s="375"/>
      <c r="BF15" s="375"/>
      <c r="BG15" s="375"/>
      <c r="BH15" s="375"/>
      <c r="BI15" s="375"/>
      <c r="BJ15" s="375"/>
      <c r="BK15" s="375"/>
      <c r="BL15" s="375"/>
      <c r="BM15" s="376"/>
      <c r="BN15" s="374" t="s">
        <v>214</v>
      </c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6"/>
    </row>
    <row r="16" spans="1:98">
      <c r="A16" s="374"/>
      <c r="B16" s="375"/>
      <c r="C16" s="375"/>
      <c r="D16" s="376"/>
      <c r="E16" s="374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6"/>
      <c r="AN16" s="374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6"/>
      <c r="BD16" s="374" t="s">
        <v>215</v>
      </c>
      <c r="BE16" s="375"/>
      <c r="BF16" s="375"/>
      <c r="BG16" s="375"/>
      <c r="BH16" s="375"/>
      <c r="BI16" s="375"/>
      <c r="BJ16" s="375"/>
      <c r="BK16" s="375"/>
      <c r="BL16" s="375"/>
      <c r="BM16" s="376"/>
      <c r="BN16" s="374" t="s">
        <v>130</v>
      </c>
      <c r="BO16" s="375"/>
      <c r="BP16" s="375"/>
      <c r="BQ16" s="375"/>
      <c r="BR16" s="375"/>
      <c r="BS16" s="375"/>
      <c r="BT16" s="375"/>
      <c r="BU16" s="375"/>
      <c r="BV16" s="375"/>
      <c r="BW16" s="375"/>
      <c r="BX16" s="375"/>
      <c r="BY16" s="375"/>
      <c r="BZ16" s="375"/>
      <c r="CA16" s="375"/>
      <c r="CB16" s="376"/>
    </row>
    <row r="17" spans="1:98">
      <c r="A17" s="383">
        <v>1</v>
      </c>
      <c r="B17" s="384"/>
      <c r="C17" s="384"/>
      <c r="D17" s="385"/>
      <c r="E17" s="383">
        <v>2</v>
      </c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5"/>
      <c r="AN17" s="383">
        <v>3</v>
      </c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5"/>
      <c r="BD17" s="383">
        <v>4</v>
      </c>
      <c r="BE17" s="384"/>
      <c r="BF17" s="384"/>
      <c r="BG17" s="384"/>
      <c r="BH17" s="384"/>
      <c r="BI17" s="384"/>
      <c r="BJ17" s="384"/>
      <c r="BK17" s="384"/>
      <c r="BL17" s="384"/>
      <c r="BM17" s="385"/>
      <c r="BN17" s="383">
        <v>5</v>
      </c>
      <c r="BO17" s="384"/>
      <c r="BP17" s="384"/>
      <c r="BQ17" s="384"/>
      <c r="BR17" s="384"/>
      <c r="BS17" s="384"/>
      <c r="BT17" s="384"/>
      <c r="BU17" s="384"/>
      <c r="BV17" s="384"/>
      <c r="BW17" s="384"/>
      <c r="BX17" s="384"/>
      <c r="BY17" s="384"/>
      <c r="BZ17" s="384"/>
      <c r="CA17" s="384"/>
      <c r="CB17" s="385"/>
    </row>
    <row r="18" spans="1:98">
      <c r="A18" s="410">
        <v>1</v>
      </c>
      <c r="B18" s="411"/>
      <c r="C18" s="411"/>
      <c r="D18" s="412"/>
      <c r="E18" s="438" t="s">
        <v>216</v>
      </c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40"/>
      <c r="AN18" s="410" t="s">
        <v>217</v>
      </c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11"/>
      <c r="BB18" s="411"/>
      <c r="BC18" s="412"/>
      <c r="BD18" s="398">
        <v>2</v>
      </c>
      <c r="BE18" s="399"/>
      <c r="BF18" s="399"/>
      <c r="BG18" s="399"/>
      <c r="BH18" s="399"/>
      <c r="BI18" s="399"/>
      <c r="BJ18" s="399"/>
      <c r="BK18" s="399"/>
      <c r="BL18" s="399"/>
      <c r="BM18" s="400"/>
      <c r="BN18" s="492">
        <v>10670</v>
      </c>
      <c r="BO18" s="493"/>
      <c r="BP18" s="493"/>
      <c r="BQ18" s="493"/>
      <c r="BR18" s="493"/>
      <c r="BS18" s="493"/>
      <c r="BT18" s="493"/>
      <c r="BU18" s="493"/>
      <c r="BV18" s="493"/>
      <c r="BW18" s="493"/>
      <c r="BX18" s="493"/>
      <c r="BY18" s="493"/>
      <c r="BZ18" s="493"/>
      <c r="CA18" s="493"/>
      <c r="CB18" s="494"/>
    </row>
    <row r="19" spans="1:98">
      <c r="A19" s="398">
        <v>2</v>
      </c>
      <c r="B19" s="399"/>
      <c r="C19" s="399"/>
      <c r="D19" s="400"/>
      <c r="E19" s="438" t="s">
        <v>418</v>
      </c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40"/>
      <c r="AN19" s="410" t="s">
        <v>220</v>
      </c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2"/>
      <c r="BD19" s="398">
        <v>4</v>
      </c>
      <c r="BE19" s="399"/>
      <c r="BF19" s="399"/>
      <c r="BG19" s="399"/>
      <c r="BH19" s="399"/>
      <c r="BI19" s="399"/>
      <c r="BJ19" s="399"/>
      <c r="BK19" s="399"/>
      <c r="BL19" s="399"/>
      <c r="BM19" s="400"/>
      <c r="BN19" s="492">
        <v>15600</v>
      </c>
      <c r="BO19" s="493"/>
      <c r="BP19" s="493"/>
      <c r="BQ19" s="493"/>
      <c r="BR19" s="493"/>
      <c r="BS19" s="493"/>
      <c r="BT19" s="493"/>
      <c r="BU19" s="493"/>
      <c r="BV19" s="493"/>
      <c r="BW19" s="493"/>
      <c r="BX19" s="493"/>
      <c r="BY19" s="493"/>
      <c r="BZ19" s="493"/>
      <c r="CA19" s="493"/>
      <c r="CB19" s="494"/>
    </row>
    <row r="20" spans="1:98">
      <c r="A20" s="398">
        <v>3</v>
      </c>
      <c r="B20" s="399"/>
      <c r="C20" s="399"/>
      <c r="D20" s="400"/>
      <c r="E20" s="438" t="s">
        <v>218</v>
      </c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40"/>
      <c r="AN20" s="410" t="s">
        <v>217</v>
      </c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2"/>
      <c r="BD20" s="398">
        <v>2</v>
      </c>
      <c r="BE20" s="399"/>
      <c r="BF20" s="399"/>
      <c r="BG20" s="399"/>
      <c r="BH20" s="399"/>
      <c r="BI20" s="399"/>
      <c r="BJ20" s="399"/>
      <c r="BK20" s="399"/>
      <c r="BL20" s="399"/>
      <c r="BM20" s="400"/>
      <c r="BN20" s="492">
        <v>7800</v>
      </c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4"/>
    </row>
    <row r="21" spans="1:98">
      <c r="A21" s="398">
        <v>4</v>
      </c>
      <c r="B21" s="399"/>
      <c r="C21" s="399"/>
      <c r="D21" s="400"/>
      <c r="E21" s="438" t="s">
        <v>280</v>
      </c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40"/>
      <c r="AN21" s="410" t="s">
        <v>279</v>
      </c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  <c r="AZ21" s="411"/>
      <c r="BA21" s="411"/>
      <c r="BB21" s="411"/>
      <c r="BC21" s="412"/>
      <c r="BD21" s="398">
        <v>1</v>
      </c>
      <c r="BE21" s="399"/>
      <c r="BF21" s="399"/>
      <c r="BG21" s="399"/>
      <c r="BH21" s="399"/>
      <c r="BI21" s="399"/>
      <c r="BJ21" s="399"/>
      <c r="BK21" s="399"/>
      <c r="BL21" s="399"/>
      <c r="BM21" s="400"/>
      <c r="BN21" s="492">
        <v>24000</v>
      </c>
      <c r="BO21" s="493"/>
      <c r="BP21" s="493"/>
      <c r="BQ21" s="493"/>
      <c r="BR21" s="493"/>
      <c r="BS21" s="493"/>
      <c r="BT21" s="493"/>
      <c r="BU21" s="493"/>
      <c r="BV21" s="493"/>
      <c r="BW21" s="493"/>
      <c r="BX21" s="493"/>
      <c r="BY21" s="493"/>
      <c r="BZ21" s="493"/>
      <c r="CA21" s="493"/>
      <c r="CB21" s="494"/>
    </row>
    <row r="22" spans="1:98">
      <c r="A22" s="398">
        <v>5</v>
      </c>
      <c r="B22" s="399"/>
      <c r="C22" s="399"/>
      <c r="D22" s="400"/>
      <c r="E22" s="438" t="s">
        <v>278</v>
      </c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40"/>
      <c r="AN22" s="410" t="s">
        <v>279</v>
      </c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2"/>
      <c r="BD22" s="398">
        <v>2</v>
      </c>
      <c r="BE22" s="399"/>
      <c r="BF22" s="399"/>
      <c r="BG22" s="399"/>
      <c r="BH22" s="399"/>
      <c r="BI22" s="399"/>
      <c r="BJ22" s="399"/>
      <c r="BK22" s="399"/>
      <c r="BL22" s="399"/>
      <c r="BM22" s="400"/>
      <c r="BN22" s="492">
        <v>2000</v>
      </c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4"/>
    </row>
    <row r="23" spans="1:98">
      <c r="A23" s="398">
        <v>6</v>
      </c>
      <c r="B23" s="399"/>
      <c r="C23" s="399"/>
      <c r="D23" s="400"/>
      <c r="E23" s="438" t="s">
        <v>303</v>
      </c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39"/>
      <c r="AL23" s="439"/>
      <c r="AM23" s="440"/>
      <c r="AN23" s="410" t="s">
        <v>279</v>
      </c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2"/>
      <c r="BD23" s="398">
        <v>1</v>
      </c>
      <c r="BE23" s="399"/>
      <c r="BF23" s="399"/>
      <c r="BG23" s="399"/>
      <c r="BH23" s="399"/>
      <c r="BI23" s="399"/>
      <c r="BJ23" s="399"/>
      <c r="BK23" s="399"/>
      <c r="BL23" s="399"/>
      <c r="BM23" s="400"/>
      <c r="BN23" s="492">
        <v>1500</v>
      </c>
      <c r="BO23" s="493"/>
      <c r="BP23" s="493"/>
      <c r="BQ23" s="493"/>
      <c r="BR23" s="493"/>
      <c r="BS23" s="493"/>
      <c r="BT23" s="493"/>
      <c r="BU23" s="493"/>
      <c r="BV23" s="493"/>
      <c r="BW23" s="493"/>
      <c r="BX23" s="493"/>
      <c r="BY23" s="493"/>
      <c r="BZ23" s="493"/>
      <c r="CA23" s="493"/>
      <c r="CB23" s="494"/>
    </row>
    <row r="24" spans="1:98">
      <c r="A24" s="611">
        <v>7</v>
      </c>
      <c r="B24" s="612"/>
      <c r="C24" s="612"/>
      <c r="D24" s="613"/>
      <c r="E24" s="602" t="s">
        <v>501</v>
      </c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3"/>
      <c r="AF24" s="603"/>
      <c r="AG24" s="603"/>
      <c r="AH24" s="603"/>
      <c r="AI24" s="603"/>
      <c r="AJ24" s="603"/>
      <c r="AK24" s="603"/>
      <c r="AL24" s="603"/>
      <c r="AM24" s="604"/>
      <c r="AN24" s="611" t="s">
        <v>279</v>
      </c>
      <c r="AO24" s="612"/>
      <c r="AP24" s="612"/>
      <c r="AQ24" s="612"/>
      <c r="AR24" s="612"/>
      <c r="AS24" s="612"/>
      <c r="AT24" s="612"/>
      <c r="AU24" s="612"/>
      <c r="AV24" s="612"/>
      <c r="AW24" s="612"/>
      <c r="AX24" s="612"/>
      <c r="AY24" s="612"/>
      <c r="AZ24" s="612"/>
      <c r="BA24" s="612"/>
      <c r="BB24" s="612"/>
      <c r="BC24" s="613"/>
      <c r="BD24" s="614">
        <v>1</v>
      </c>
      <c r="BE24" s="615"/>
      <c r="BF24" s="615"/>
      <c r="BG24" s="615"/>
      <c r="BH24" s="615"/>
      <c r="BI24" s="615"/>
      <c r="BJ24" s="615"/>
      <c r="BK24" s="615"/>
      <c r="BL24" s="615"/>
      <c r="BM24" s="616"/>
      <c r="BN24" s="617">
        <v>30000</v>
      </c>
      <c r="BO24" s="618"/>
      <c r="BP24" s="618"/>
      <c r="BQ24" s="618"/>
      <c r="BR24" s="618"/>
      <c r="BS24" s="618"/>
      <c r="BT24" s="618"/>
      <c r="BU24" s="618"/>
      <c r="BV24" s="618"/>
      <c r="BW24" s="618"/>
      <c r="BX24" s="618"/>
      <c r="BY24" s="618"/>
      <c r="BZ24" s="618"/>
      <c r="CA24" s="618"/>
      <c r="CB24" s="619"/>
    </row>
    <row r="25" spans="1:98">
      <c r="A25" s="398">
        <v>8</v>
      </c>
      <c r="B25" s="399"/>
      <c r="C25" s="399"/>
      <c r="D25" s="400"/>
      <c r="E25" s="416" t="s">
        <v>419</v>
      </c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8"/>
      <c r="AN25" s="398" t="s">
        <v>220</v>
      </c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400"/>
      <c r="BD25" s="398">
        <v>12</v>
      </c>
      <c r="BE25" s="399"/>
      <c r="BF25" s="399"/>
      <c r="BG25" s="399"/>
      <c r="BH25" s="399"/>
      <c r="BI25" s="399"/>
      <c r="BJ25" s="399"/>
      <c r="BK25" s="399"/>
      <c r="BL25" s="399"/>
      <c r="BM25" s="400"/>
      <c r="BN25" s="401">
        <v>8100</v>
      </c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3"/>
    </row>
    <row r="26" spans="1:98">
      <c r="A26" s="398">
        <v>9</v>
      </c>
      <c r="B26" s="399"/>
      <c r="C26" s="399"/>
      <c r="D26" s="400"/>
      <c r="E26" s="602" t="s">
        <v>420</v>
      </c>
      <c r="F26" s="603"/>
      <c r="G26" s="603"/>
      <c r="H26" s="603"/>
      <c r="I26" s="603"/>
      <c r="J26" s="603"/>
      <c r="K26" s="603"/>
      <c r="L26" s="603"/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603"/>
      <c r="AF26" s="603"/>
      <c r="AG26" s="603"/>
      <c r="AH26" s="603"/>
      <c r="AI26" s="603"/>
      <c r="AJ26" s="603"/>
      <c r="AK26" s="603"/>
      <c r="AL26" s="603"/>
      <c r="AM26" s="604"/>
      <c r="AN26" s="410" t="s">
        <v>220</v>
      </c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2"/>
      <c r="BD26" s="398">
        <v>4</v>
      </c>
      <c r="BE26" s="399"/>
      <c r="BF26" s="399"/>
      <c r="BG26" s="399"/>
      <c r="BH26" s="399"/>
      <c r="BI26" s="399"/>
      <c r="BJ26" s="399"/>
      <c r="BK26" s="399"/>
      <c r="BL26" s="399"/>
      <c r="BM26" s="400"/>
      <c r="BN26" s="492">
        <v>4800</v>
      </c>
      <c r="BO26" s="493"/>
      <c r="BP26" s="493"/>
      <c r="BQ26" s="493"/>
      <c r="BR26" s="493"/>
      <c r="BS26" s="493"/>
      <c r="BT26" s="493"/>
      <c r="BU26" s="493"/>
      <c r="BV26" s="493"/>
      <c r="BW26" s="493"/>
      <c r="BX26" s="493"/>
      <c r="BY26" s="493"/>
      <c r="BZ26" s="493"/>
      <c r="CA26" s="493"/>
      <c r="CB26" s="494"/>
    </row>
    <row r="27" spans="1:98">
      <c r="A27" s="572">
        <v>10</v>
      </c>
      <c r="B27" s="573"/>
      <c r="C27" s="573"/>
      <c r="D27" s="574"/>
      <c r="E27" s="620" t="s">
        <v>219</v>
      </c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2"/>
      <c r="AN27" s="572" t="s">
        <v>220</v>
      </c>
      <c r="AO27" s="573"/>
      <c r="AP27" s="573"/>
      <c r="AQ27" s="573"/>
      <c r="AR27" s="573"/>
      <c r="AS27" s="573"/>
      <c r="AT27" s="573"/>
      <c r="AU27" s="573"/>
      <c r="AV27" s="573"/>
      <c r="AW27" s="573"/>
      <c r="AX27" s="573"/>
      <c r="AY27" s="573"/>
      <c r="AZ27" s="573"/>
      <c r="BA27" s="573"/>
      <c r="BB27" s="573"/>
      <c r="BC27" s="574"/>
      <c r="BD27" s="596">
        <v>1</v>
      </c>
      <c r="BE27" s="597"/>
      <c r="BF27" s="597"/>
      <c r="BG27" s="597"/>
      <c r="BH27" s="597"/>
      <c r="BI27" s="597"/>
      <c r="BJ27" s="597"/>
      <c r="BK27" s="597"/>
      <c r="BL27" s="597"/>
      <c r="BM27" s="598"/>
      <c r="BN27" s="533">
        <v>23850</v>
      </c>
      <c r="BO27" s="534"/>
      <c r="BP27" s="534"/>
      <c r="BQ27" s="534"/>
      <c r="BR27" s="534"/>
      <c r="BS27" s="534"/>
      <c r="BT27" s="534"/>
      <c r="BU27" s="534"/>
      <c r="BV27" s="534"/>
      <c r="BW27" s="534"/>
      <c r="BX27" s="534"/>
      <c r="BY27" s="534"/>
      <c r="BZ27" s="534"/>
      <c r="CA27" s="534"/>
      <c r="CB27" s="535"/>
    </row>
    <row r="28" spans="1:98">
      <c r="A28" s="398">
        <v>11</v>
      </c>
      <c r="B28" s="399"/>
      <c r="C28" s="399"/>
      <c r="D28" s="400"/>
      <c r="E28" s="416" t="s">
        <v>421</v>
      </c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  <c r="AE28" s="417"/>
      <c r="AF28" s="417"/>
      <c r="AG28" s="417"/>
      <c r="AH28" s="417"/>
      <c r="AI28" s="417"/>
      <c r="AJ28" s="417"/>
      <c r="AK28" s="417"/>
      <c r="AL28" s="417"/>
      <c r="AM28" s="418"/>
      <c r="AN28" s="398" t="s">
        <v>220</v>
      </c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400"/>
      <c r="BD28" s="398">
        <v>10</v>
      </c>
      <c r="BE28" s="399"/>
      <c r="BF28" s="399"/>
      <c r="BG28" s="399"/>
      <c r="BH28" s="399"/>
      <c r="BI28" s="399"/>
      <c r="BJ28" s="399"/>
      <c r="BK28" s="399"/>
      <c r="BL28" s="399"/>
      <c r="BM28" s="400"/>
      <c r="BN28" s="401">
        <v>3000</v>
      </c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3"/>
    </row>
    <row r="29" spans="1:98">
      <c r="A29" s="398">
        <v>12</v>
      </c>
      <c r="B29" s="399"/>
      <c r="C29" s="399"/>
      <c r="D29" s="400"/>
      <c r="E29" s="438" t="s">
        <v>422</v>
      </c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40"/>
      <c r="AN29" s="410" t="s">
        <v>220</v>
      </c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2"/>
      <c r="BD29" s="398">
        <v>1</v>
      </c>
      <c r="BE29" s="399"/>
      <c r="BF29" s="399"/>
      <c r="BG29" s="399"/>
      <c r="BH29" s="399"/>
      <c r="BI29" s="399"/>
      <c r="BJ29" s="399"/>
      <c r="BK29" s="399"/>
      <c r="BL29" s="399"/>
      <c r="BM29" s="400"/>
      <c r="BN29" s="492">
        <v>2000</v>
      </c>
      <c r="BO29" s="493"/>
      <c r="BP29" s="493"/>
      <c r="BQ29" s="493"/>
      <c r="BR29" s="493"/>
      <c r="BS29" s="493"/>
      <c r="BT29" s="493"/>
      <c r="BU29" s="493"/>
      <c r="BV29" s="493"/>
      <c r="BW29" s="493"/>
      <c r="BX29" s="493"/>
      <c r="BY29" s="493"/>
      <c r="BZ29" s="493"/>
      <c r="CA29" s="493"/>
      <c r="CB29" s="494"/>
    </row>
    <row r="30" spans="1:98">
      <c r="A30" s="438"/>
      <c r="B30" s="439"/>
      <c r="C30" s="439"/>
      <c r="D30" s="440"/>
      <c r="E30" s="404" t="s">
        <v>119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6"/>
      <c r="AN30" s="410" t="s">
        <v>9</v>
      </c>
      <c r="AO30" s="411"/>
      <c r="AP30" s="411"/>
      <c r="AQ30" s="411"/>
      <c r="AR30" s="411"/>
      <c r="AS30" s="411"/>
      <c r="AT30" s="411"/>
      <c r="AU30" s="411"/>
      <c r="AV30" s="411"/>
      <c r="AW30" s="411"/>
      <c r="AX30" s="411"/>
      <c r="AY30" s="411"/>
      <c r="AZ30" s="411"/>
      <c r="BA30" s="411"/>
      <c r="BB30" s="411"/>
      <c r="BC30" s="412"/>
      <c r="BD30" s="398" t="s">
        <v>9</v>
      </c>
      <c r="BE30" s="399"/>
      <c r="BF30" s="399"/>
      <c r="BG30" s="399"/>
      <c r="BH30" s="399"/>
      <c r="BI30" s="399"/>
      <c r="BJ30" s="399"/>
      <c r="BK30" s="399"/>
      <c r="BL30" s="399"/>
      <c r="BM30" s="400"/>
      <c r="BN30" s="429">
        <f>SUM(BN18:BN29)</f>
        <v>133320</v>
      </c>
      <c r="BO30" s="430"/>
      <c r="BP30" s="430"/>
      <c r="BQ30" s="430"/>
      <c r="BR30" s="430"/>
      <c r="BS30" s="430"/>
      <c r="BT30" s="430"/>
      <c r="BU30" s="430"/>
      <c r="BV30" s="430"/>
      <c r="BW30" s="430"/>
      <c r="BX30" s="430"/>
      <c r="BY30" s="430"/>
      <c r="BZ30" s="430"/>
      <c r="CA30" s="430"/>
      <c r="CB30" s="431"/>
    </row>
    <row r="31" spans="1:98">
      <c r="A31" s="438"/>
      <c r="B31" s="439"/>
      <c r="C31" s="439"/>
      <c r="D31" s="440"/>
      <c r="E31" s="404" t="s">
        <v>120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6"/>
      <c r="AN31" s="410" t="s">
        <v>9</v>
      </c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2"/>
      <c r="BD31" s="398" t="s">
        <v>9</v>
      </c>
      <c r="BE31" s="399"/>
      <c r="BF31" s="399"/>
      <c r="BG31" s="399"/>
      <c r="BH31" s="399"/>
      <c r="BI31" s="399"/>
      <c r="BJ31" s="399"/>
      <c r="BK31" s="399"/>
      <c r="BL31" s="399"/>
      <c r="BM31" s="400"/>
      <c r="BN31" s="516">
        <f>BN30</f>
        <v>133320</v>
      </c>
      <c r="BO31" s="517"/>
      <c r="BP31" s="517"/>
      <c r="BQ31" s="517"/>
      <c r="BR31" s="517"/>
      <c r="BS31" s="517"/>
      <c r="BT31" s="517"/>
      <c r="BU31" s="517"/>
      <c r="BV31" s="517"/>
      <c r="BW31" s="517"/>
      <c r="BX31" s="517"/>
      <c r="BY31" s="517"/>
      <c r="BZ31" s="517"/>
      <c r="CA31" s="517"/>
      <c r="CB31" s="518"/>
      <c r="CT31" s="34"/>
    </row>
    <row r="32" spans="1:98" s="17" customFormat="1" ht="15.75"/>
    <row r="33" spans="1:98" s="23" customFormat="1" ht="34.5" customHeight="1">
      <c r="A33" s="459" t="s">
        <v>549</v>
      </c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</row>
    <row r="34" spans="1:98" s="25" customFormat="1" ht="9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98">
      <c r="A35" s="377" t="s">
        <v>89</v>
      </c>
      <c r="B35" s="378"/>
      <c r="C35" s="378"/>
      <c r="D35" s="379"/>
      <c r="E35" s="377" t="s">
        <v>121</v>
      </c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9"/>
      <c r="BD35" s="377" t="s">
        <v>123</v>
      </c>
      <c r="BE35" s="378"/>
      <c r="BF35" s="378"/>
      <c r="BG35" s="378"/>
      <c r="BH35" s="378"/>
      <c r="BI35" s="378"/>
      <c r="BJ35" s="378"/>
      <c r="BK35" s="378"/>
      <c r="BL35" s="378"/>
      <c r="BM35" s="379"/>
      <c r="BN35" s="377" t="s">
        <v>190</v>
      </c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9"/>
    </row>
    <row r="36" spans="1:98">
      <c r="A36" s="374" t="s">
        <v>96</v>
      </c>
      <c r="B36" s="375"/>
      <c r="C36" s="375"/>
      <c r="D36" s="376"/>
      <c r="E36" s="374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6"/>
      <c r="BD36" s="374" t="s">
        <v>221</v>
      </c>
      <c r="BE36" s="375"/>
      <c r="BF36" s="375"/>
      <c r="BG36" s="375"/>
      <c r="BH36" s="375"/>
      <c r="BI36" s="375"/>
      <c r="BJ36" s="375"/>
      <c r="BK36" s="375"/>
      <c r="BL36" s="375"/>
      <c r="BM36" s="376"/>
      <c r="BN36" s="374" t="s">
        <v>222</v>
      </c>
      <c r="BO36" s="375"/>
      <c r="BP36" s="375"/>
      <c r="BQ36" s="375"/>
      <c r="BR36" s="375"/>
      <c r="BS36" s="375"/>
      <c r="BT36" s="375"/>
      <c r="BU36" s="375"/>
      <c r="BV36" s="375"/>
      <c r="BW36" s="375"/>
      <c r="BX36" s="375"/>
      <c r="BY36" s="375"/>
      <c r="BZ36" s="375"/>
      <c r="CA36" s="375"/>
      <c r="CB36" s="376"/>
    </row>
    <row r="37" spans="1:98">
      <c r="A37" s="383">
        <v>1</v>
      </c>
      <c r="B37" s="384"/>
      <c r="C37" s="384"/>
      <c r="D37" s="385"/>
      <c r="E37" s="383">
        <v>2</v>
      </c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5"/>
      <c r="BD37" s="383">
        <v>3</v>
      </c>
      <c r="BE37" s="384"/>
      <c r="BF37" s="384"/>
      <c r="BG37" s="384"/>
      <c r="BH37" s="384"/>
      <c r="BI37" s="384"/>
      <c r="BJ37" s="384"/>
      <c r="BK37" s="384"/>
      <c r="BL37" s="384"/>
      <c r="BM37" s="385"/>
      <c r="BN37" s="569">
        <v>4</v>
      </c>
      <c r="BO37" s="570"/>
      <c r="BP37" s="570"/>
      <c r="BQ37" s="570"/>
      <c r="BR37" s="570"/>
      <c r="BS37" s="570"/>
      <c r="BT37" s="570"/>
      <c r="BU37" s="570"/>
      <c r="BV37" s="570"/>
      <c r="BW37" s="570"/>
      <c r="BX37" s="570"/>
      <c r="BY37" s="570"/>
      <c r="BZ37" s="570"/>
      <c r="CA37" s="570"/>
      <c r="CB37" s="571"/>
    </row>
    <row r="38" spans="1:98">
      <c r="A38" s="410"/>
      <c r="B38" s="411"/>
      <c r="C38" s="411"/>
      <c r="D38" s="412"/>
      <c r="E38" s="416" t="s">
        <v>432</v>
      </c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8"/>
      <c r="BD38" s="398">
        <v>3</v>
      </c>
      <c r="BE38" s="399"/>
      <c r="BF38" s="399"/>
      <c r="BG38" s="399"/>
      <c r="BH38" s="399"/>
      <c r="BI38" s="399"/>
      <c r="BJ38" s="399"/>
      <c r="BK38" s="399"/>
      <c r="BL38" s="399"/>
      <c r="BM38" s="400"/>
      <c r="BN38" s="533">
        <v>291</v>
      </c>
      <c r="BO38" s="534"/>
      <c r="BP38" s="534"/>
      <c r="BQ38" s="534"/>
      <c r="BR38" s="534"/>
      <c r="BS38" s="534"/>
      <c r="BT38" s="534"/>
      <c r="BU38" s="534"/>
      <c r="BV38" s="534"/>
      <c r="BW38" s="534"/>
      <c r="BX38" s="534"/>
      <c r="BY38" s="534"/>
      <c r="BZ38" s="534"/>
      <c r="CA38" s="534"/>
      <c r="CB38" s="535"/>
    </row>
    <row r="39" spans="1:98">
      <c r="A39" s="410"/>
      <c r="B39" s="411"/>
      <c r="C39" s="411"/>
      <c r="D39" s="412"/>
      <c r="E39" s="416" t="s">
        <v>550</v>
      </c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7"/>
      <c r="AL39" s="417"/>
      <c r="AM39" s="417"/>
      <c r="AN39" s="417"/>
      <c r="AO39" s="417"/>
      <c r="AP39" s="417"/>
      <c r="AQ39" s="417"/>
      <c r="AR39" s="417"/>
      <c r="AS39" s="417"/>
      <c r="AT39" s="417"/>
      <c r="AU39" s="417"/>
      <c r="AV39" s="417"/>
      <c r="AW39" s="417"/>
      <c r="AX39" s="417"/>
      <c r="AY39" s="417"/>
      <c r="AZ39" s="417"/>
      <c r="BA39" s="417"/>
      <c r="BB39" s="417"/>
      <c r="BC39" s="418"/>
      <c r="BD39" s="398">
        <v>3</v>
      </c>
      <c r="BE39" s="399"/>
      <c r="BF39" s="399"/>
      <c r="BG39" s="399"/>
      <c r="BH39" s="399"/>
      <c r="BI39" s="399"/>
      <c r="BJ39" s="399"/>
      <c r="BK39" s="399"/>
      <c r="BL39" s="399"/>
      <c r="BM39" s="400"/>
      <c r="BN39" s="533">
        <v>127296</v>
      </c>
      <c r="BO39" s="534"/>
      <c r="BP39" s="534"/>
      <c r="BQ39" s="534"/>
      <c r="BR39" s="534"/>
      <c r="BS39" s="534"/>
      <c r="BT39" s="534"/>
      <c r="BU39" s="534"/>
      <c r="BV39" s="534"/>
      <c r="BW39" s="534"/>
      <c r="BX39" s="534"/>
      <c r="BY39" s="534"/>
      <c r="BZ39" s="534"/>
      <c r="CA39" s="534"/>
      <c r="CB39" s="535"/>
    </row>
    <row r="40" spans="1:98">
      <c r="A40" s="438"/>
      <c r="B40" s="439"/>
      <c r="C40" s="439"/>
      <c r="D40" s="440"/>
      <c r="E40" s="404" t="s">
        <v>119</v>
      </c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5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6"/>
      <c r="BD40" s="398" t="s">
        <v>9</v>
      </c>
      <c r="BE40" s="399"/>
      <c r="BF40" s="399"/>
      <c r="BG40" s="399"/>
      <c r="BH40" s="399"/>
      <c r="BI40" s="399"/>
      <c r="BJ40" s="399"/>
      <c r="BK40" s="399"/>
      <c r="BL40" s="399"/>
      <c r="BM40" s="400"/>
      <c r="BN40" s="413">
        <f>SUM(BN38:CB39)</f>
        <v>127587</v>
      </c>
      <c r="BO40" s="414"/>
      <c r="BP40" s="414"/>
      <c r="BQ40" s="414"/>
      <c r="BR40" s="414"/>
      <c r="BS40" s="414"/>
      <c r="BT40" s="414"/>
      <c r="BU40" s="414"/>
      <c r="BV40" s="414"/>
      <c r="BW40" s="414"/>
      <c r="BX40" s="414"/>
      <c r="BY40" s="414"/>
      <c r="BZ40" s="414"/>
      <c r="CA40" s="414"/>
      <c r="CB40" s="415"/>
    </row>
    <row r="41" spans="1:98">
      <c r="A41" s="438"/>
      <c r="B41" s="439"/>
      <c r="C41" s="439"/>
      <c r="D41" s="440"/>
      <c r="E41" s="404" t="s">
        <v>120</v>
      </c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6"/>
      <c r="BD41" s="398" t="s">
        <v>9</v>
      </c>
      <c r="BE41" s="399"/>
      <c r="BF41" s="399"/>
      <c r="BG41" s="399"/>
      <c r="BH41" s="399"/>
      <c r="BI41" s="399"/>
      <c r="BJ41" s="399"/>
      <c r="BK41" s="399"/>
      <c r="BL41" s="399"/>
      <c r="BM41" s="400"/>
      <c r="BN41" s="407">
        <f>BN40</f>
        <v>127587</v>
      </c>
      <c r="BO41" s="408"/>
      <c r="BP41" s="408"/>
      <c r="BQ41" s="408"/>
      <c r="BR41" s="408"/>
      <c r="BS41" s="408"/>
      <c r="BT41" s="408"/>
      <c r="BU41" s="408"/>
      <c r="BV41" s="408"/>
      <c r="BW41" s="408"/>
      <c r="BX41" s="408"/>
      <c r="BY41" s="408"/>
      <c r="BZ41" s="408"/>
      <c r="CA41" s="408"/>
      <c r="CB41" s="409"/>
      <c r="CT41" s="34">
        <f>'[1]Лист 1 '!H91</f>
        <v>0</v>
      </c>
    </row>
    <row r="42" spans="1:98" s="23" customFormat="1" ht="21.75" customHeight="1">
      <c r="A42" s="380" t="s">
        <v>547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</row>
    <row r="43" spans="1:98" s="25" customFormat="1" ht="9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98">
      <c r="A44" s="377" t="s">
        <v>89</v>
      </c>
      <c r="B44" s="378"/>
      <c r="C44" s="378"/>
      <c r="D44" s="379"/>
      <c r="E44" s="377" t="s">
        <v>121</v>
      </c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8"/>
      <c r="AJ44" s="378"/>
      <c r="AK44" s="378"/>
      <c r="AL44" s="378"/>
      <c r="AM44" s="378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9"/>
      <c r="BD44" s="377" t="s">
        <v>123</v>
      </c>
      <c r="BE44" s="378"/>
      <c r="BF44" s="378"/>
      <c r="BG44" s="378"/>
      <c r="BH44" s="378"/>
      <c r="BI44" s="378"/>
      <c r="BJ44" s="378"/>
      <c r="BK44" s="378"/>
      <c r="BL44" s="378"/>
      <c r="BM44" s="379"/>
      <c r="BN44" s="377" t="s">
        <v>190</v>
      </c>
      <c r="BO44" s="378"/>
      <c r="BP44" s="378"/>
      <c r="BQ44" s="378"/>
      <c r="BR44" s="378"/>
      <c r="BS44" s="378"/>
      <c r="BT44" s="378"/>
      <c r="BU44" s="378"/>
      <c r="BV44" s="378"/>
      <c r="BW44" s="378"/>
      <c r="BX44" s="378"/>
      <c r="BY44" s="378"/>
      <c r="BZ44" s="378"/>
      <c r="CA44" s="378"/>
      <c r="CB44" s="379"/>
    </row>
    <row r="45" spans="1:98">
      <c r="A45" s="374" t="s">
        <v>96</v>
      </c>
      <c r="B45" s="375"/>
      <c r="C45" s="375"/>
      <c r="D45" s="376"/>
      <c r="E45" s="374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375"/>
      <c r="AT45" s="375"/>
      <c r="AU45" s="375"/>
      <c r="AV45" s="375"/>
      <c r="AW45" s="375"/>
      <c r="AX45" s="375"/>
      <c r="AY45" s="375"/>
      <c r="AZ45" s="375"/>
      <c r="BA45" s="375"/>
      <c r="BB45" s="375"/>
      <c r="BC45" s="376"/>
      <c r="BD45" s="374" t="s">
        <v>221</v>
      </c>
      <c r="BE45" s="375"/>
      <c r="BF45" s="375"/>
      <c r="BG45" s="375"/>
      <c r="BH45" s="375"/>
      <c r="BI45" s="375"/>
      <c r="BJ45" s="375"/>
      <c r="BK45" s="375"/>
      <c r="BL45" s="375"/>
      <c r="BM45" s="376"/>
      <c r="BN45" s="374" t="s">
        <v>222</v>
      </c>
      <c r="BO45" s="375"/>
      <c r="BP45" s="375"/>
      <c r="BQ45" s="375"/>
      <c r="BR45" s="375"/>
      <c r="BS45" s="375"/>
      <c r="BT45" s="375"/>
      <c r="BU45" s="375"/>
      <c r="BV45" s="375"/>
      <c r="BW45" s="375"/>
      <c r="BX45" s="375"/>
      <c r="BY45" s="375"/>
      <c r="BZ45" s="375"/>
      <c r="CA45" s="375"/>
      <c r="CB45" s="376"/>
    </row>
    <row r="46" spans="1:98">
      <c r="A46" s="383">
        <v>1</v>
      </c>
      <c r="B46" s="384"/>
      <c r="C46" s="384"/>
      <c r="D46" s="385"/>
      <c r="E46" s="383">
        <v>2</v>
      </c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5"/>
      <c r="BD46" s="383">
        <v>3</v>
      </c>
      <c r="BE46" s="384"/>
      <c r="BF46" s="384"/>
      <c r="BG46" s="384"/>
      <c r="BH46" s="384"/>
      <c r="BI46" s="384"/>
      <c r="BJ46" s="384"/>
      <c r="BK46" s="384"/>
      <c r="BL46" s="384"/>
      <c r="BM46" s="385"/>
      <c r="BN46" s="569">
        <v>4</v>
      </c>
      <c r="BO46" s="570"/>
      <c r="BP46" s="570"/>
      <c r="BQ46" s="570"/>
      <c r="BR46" s="570"/>
      <c r="BS46" s="570"/>
      <c r="BT46" s="570"/>
      <c r="BU46" s="570"/>
      <c r="BV46" s="570"/>
      <c r="BW46" s="570"/>
      <c r="BX46" s="570"/>
      <c r="BY46" s="570"/>
      <c r="BZ46" s="570"/>
      <c r="CA46" s="570"/>
      <c r="CB46" s="571"/>
    </row>
    <row r="47" spans="1:98">
      <c r="A47" s="572">
        <v>1</v>
      </c>
      <c r="B47" s="573"/>
      <c r="C47" s="573"/>
      <c r="D47" s="574"/>
      <c r="E47" s="605" t="s">
        <v>223</v>
      </c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  <c r="T47" s="606"/>
      <c r="U47" s="606"/>
      <c r="V47" s="606"/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606"/>
      <c r="AH47" s="606"/>
      <c r="AI47" s="606"/>
      <c r="AJ47" s="606"/>
      <c r="AK47" s="606"/>
      <c r="AL47" s="606"/>
      <c r="AM47" s="606"/>
      <c r="AN47" s="606"/>
      <c r="AO47" s="606"/>
      <c r="AP47" s="606"/>
      <c r="AQ47" s="606"/>
      <c r="AR47" s="606"/>
      <c r="AS47" s="606"/>
      <c r="AT47" s="606"/>
      <c r="AU47" s="606"/>
      <c r="AV47" s="606"/>
      <c r="AW47" s="606"/>
      <c r="AX47" s="606"/>
      <c r="AY47" s="606"/>
      <c r="AZ47" s="606"/>
      <c r="BA47" s="606"/>
      <c r="BB47" s="606"/>
      <c r="BC47" s="607"/>
      <c r="BD47" s="596">
        <v>1</v>
      </c>
      <c r="BE47" s="597"/>
      <c r="BF47" s="597"/>
      <c r="BG47" s="597"/>
      <c r="BH47" s="597"/>
      <c r="BI47" s="597"/>
      <c r="BJ47" s="597"/>
      <c r="BK47" s="597"/>
      <c r="BL47" s="597"/>
      <c r="BM47" s="598"/>
      <c r="BN47" s="492">
        <v>30336</v>
      </c>
      <c r="BO47" s="493"/>
      <c r="BP47" s="493"/>
      <c r="BQ47" s="493"/>
      <c r="BR47" s="493"/>
      <c r="BS47" s="493"/>
      <c r="BT47" s="493"/>
      <c r="BU47" s="493"/>
      <c r="BV47" s="493"/>
      <c r="BW47" s="493"/>
      <c r="BX47" s="493"/>
      <c r="BY47" s="493"/>
      <c r="BZ47" s="493"/>
      <c r="CA47" s="493"/>
      <c r="CB47" s="494"/>
    </row>
    <row r="48" spans="1:98">
      <c r="A48" s="572">
        <v>2</v>
      </c>
      <c r="B48" s="573"/>
      <c r="C48" s="573"/>
      <c r="D48" s="574"/>
      <c r="E48" s="605" t="s">
        <v>423</v>
      </c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06"/>
      <c r="T48" s="606"/>
      <c r="U48" s="606"/>
      <c r="V48" s="606"/>
      <c r="W48" s="606"/>
      <c r="X48" s="606"/>
      <c r="Y48" s="606"/>
      <c r="Z48" s="606"/>
      <c r="AA48" s="606"/>
      <c r="AB48" s="606"/>
      <c r="AC48" s="606"/>
      <c r="AD48" s="606"/>
      <c r="AE48" s="606"/>
      <c r="AF48" s="606"/>
      <c r="AG48" s="606"/>
      <c r="AH48" s="606"/>
      <c r="AI48" s="606"/>
      <c r="AJ48" s="606"/>
      <c r="AK48" s="606"/>
      <c r="AL48" s="606"/>
      <c r="AM48" s="606"/>
      <c r="AN48" s="606"/>
      <c r="AO48" s="606"/>
      <c r="AP48" s="606"/>
      <c r="AQ48" s="606"/>
      <c r="AR48" s="606"/>
      <c r="AS48" s="606"/>
      <c r="AT48" s="606"/>
      <c r="AU48" s="606"/>
      <c r="AV48" s="606"/>
      <c r="AW48" s="606"/>
      <c r="AX48" s="606"/>
      <c r="AY48" s="606"/>
      <c r="AZ48" s="606"/>
      <c r="BA48" s="606"/>
      <c r="BB48" s="606"/>
      <c r="BC48" s="607"/>
      <c r="BD48" s="596">
        <v>1</v>
      </c>
      <c r="BE48" s="597"/>
      <c r="BF48" s="597"/>
      <c r="BG48" s="597"/>
      <c r="BH48" s="597"/>
      <c r="BI48" s="597"/>
      <c r="BJ48" s="597"/>
      <c r="BK48" s="597"/>
      <c r="BL48" s="597"/>
      <c r="BM48" s="598"/>
      <c r="BN48" s="492">
        <v>81400</v>
      </c>
      <c r="BO48" s="493"/>
      <c r="BP48" s="493"/>
      <c r="BQ48" s="493"/>
      <c r="BR48" s="493"/>
      <c r="BS48" s="493"/>
      <c r="BT48" s="493"/>
      <c r="BU48" s="493"/>
      <c r="BV48" s="493"/>
      <c r="BW48" s="493"/>
      <c r="BX48" s="493"/>
      <c r="BY48" s="493"/>
      <c r="BZ48" s="493"/>
      <c r="CA48" s="493"/>
      <c r="CB48" s="494"/>
    </row>
    <row r="49" spans="1:80">
      <c r="A49" s="572">
        <v>3</v>
      </c>
      <c r="B49" s="573"/>
      <c r="C49" s="573"/>
      <c r="D49" s="574"/>
      <c r="E49" s="599" t="s">
        <v>424</v>
      </c>
      <c r="F49" s="600"/>
      <c r="G49" s="600"/>
      <c r="H49" s="600"/>
      <c r="I49" s="600"/>
      <c r="J49" s="600"/>
      <c r="K49" s="600"/>
      <c r="L49" s="600"/>
      <c r="M49" s="600"/>
      <c r="N49" s="600"/>
      <c r="O49" s="600"/>
      <c r="P49" s="600"/>
      <c r="Q49" s="600"/>
      <c r="R49" s="600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0"/>
      <c r="AS49" s="600"/>
      <c r="AT49" s="600"/>
      <c r="AU49" s="600"/>
      <c r="AV49" s="600"/>
      <c r="AW49" s="600"/>
      <c r="AX49" s="600"/>
      <c r="AY49" s="600"/>
      <c r="AZ49" s="600"/>
      <c r="BA49" s="600"/>
      <c r="BB49" s="600"/>
      <c r="BC49" s="601"/>
      <c r="BD49" s="596">
        <v>1</v>
      </c>
      <c r="BE49" s="597"/>
      <c r="BF49" s="597"/>
      <c r="BG49" s="597"/>
      <c r="BH49" s="597"/>
      <c r="BI49" s="597"/>
      <c r="BJ49" s="597"/>
      <c r="BK49" s="597"/>
      <c r="BL49" s="597"/>
      <c r="BM49" s="598"/>
      <c r="BN49" s="492">
        <v>2800</v>
      </c>
      <c r="BO49" s="493"/>
      <c r="BP49" s="493"/>
      <c r="BQ49" s="493"/>
      <c r="BR49" s="493"/>
      <c r="BS49" s="493"/>
      <c r="BT49" s="493"/>
      <c r="BU49" s="493"/>
      <c r="BV49" s="493"/>
      <c r="BW49" s="493"/>
      <c r="BX49" s="493"/>
      <c r="BY49" s="493"/>
      <c r="BZ49" s="493"/>
      <c r="CA49" s="493"/>
      <c r="CB49" s="494"/>
    </row>
    <row r="50" spans="1:80">
      <c r="A50" s="572">
        <v>4</v>
      </c>
      <c r="B50" s="573"/>
      <c r="C50" s="573"/>
      <c r="D50" s="574"/>
      <c r="E50" s="599" t="s">
        <v>425</v>
      </c>
      <c r="F50" s="600"/>
      <c r="G50" s="600"/>
      <c r="H50" s="600"/>
      <c r="I50" s="600"/>
      <c r="J50" s="600"/>
      <c r="K50" s="600"/>
      <c r="L50" s="600"/>
      <c r="M50" s="600"/>
      <c r="N50" s="600"/>
      <c r="O50" s="600"/>
      <c r="P50" s="600"/>
      <c r="Q50" s="600"/>
      <c r="R50" s="600"/>
      <c r="S50" s="600"/>
      <c r="T50" s="600"/>
      <c r="U50" s="600"/>
      <c r="V50" s="600"/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0"/>
      <c r="AK50" s="600"/>
      <c r="AL50" s="600"/>
      <c r="AM50" s="600"/>
      <c r="AN50" s="600"/>
      <c r="AO50" s="600"/>
      <c r="AP50" s="600"/>
      <c r="AQ50" s="600"/>
      <c r="AR50" s="600"/>
      <c r="AS50" s="600"/>
      <c r="AT50" s="600"/>
      <c r="AU50" s="600"/>
      <c r="AV50" s="600"/>
      <c r="AW50" s="600"/>
      <c r="AX50" s="600"/>
      <c r="AY50" s="600"/>
      <c r="AZ50" s="600"/>
      <c r="BA50" s="600"/>
      <c r="BB50" s="600"/>
      <c r="BC50" s="601"/>
      <c r="BD50" s="596">
        <v>12</v>
      </c>
      <c r="BE50" s="597"/>
      <c r="BF50" s="597"/>
      <c r="BG50" s="597"/>
      <c r="BH50" s="597"/>
      <c r="BI50" s="597"/>
      <c r="BJ50" s="597"/>
      <c r="BK50" s="597"/>
      <c r="BL50" s="597"/>
      <c r="BM50" s="598"/>
      <c r="BN50" s="492">
        <v>17380</v>
      </c>
      <c r="BO50" s="493"/>
      <c r="BP50" s="493"/>
      <c r="BQ50" s="493"/>
      <c r="BR50" s="493"/>
      <c r="BS50" s="493"/>
      <c r="BT50" s="493"/>
      <c r="BU50" s="493"/>
      <c r="BV50" s="493"/>
      <c r="BW50" s="493"/>
      <c r="BX50" s="493"/>
      <c r="BY50" s="493"/>
      <c r="BZ50" s="493"/>
      <c r="CA50" s="493"/>
      <c r="CB50" s="494"/>
    </row>
    <row r="51" spans="1:80">
      <c r="A51" s="572">
        <v>5</v>
      </c>
      <c r="B51" s="573"/>
      <c r="C51" s="573"/>
      <c r="D51" s="574"/>
      <c r="E51" s="605" t="s">
        <v>282</v>
      </c>
      <c r="F51" s="606"/>
      <c r="G51" s="606"/>
      <c r="H51" s="606"/>
      <c r="I51" s="606"/>
      <c r="J51" s="606"/>
      <c r="K51" s="606"/>
      <c r="L51" s="606"/>
      <c r="M51" s="606"/>
      <c r="N51" s="606"/>
      <c r="O51" s="606"/>
      <c r="P51" s="606"/>
      <c r="Q51" s="606"/>
      <c r="R51" s="606"/>
      <c r="S51" s="606"/>
      <c r="T51" s="606"/>
      <c r="U51" s="606"/>
      <c r="V51" s="606"/>
      <c r="W51" s="606"/>
      <c r="X51" s="606"/>
      <c r="Y51" s="606"/>
      <c r="Z51" s="606"/>
      <c r="AA51" s="606"/>
      <c r="AB51" s="606"/>
      <c r="AC51" s="606"/>
      <c r="AD51" s="606"/>
      <c r="AE51" s="606"/>
      <c r="AF51" s="606"/>
      <c r="AG51" s="606"/>
      <c r="AH51" s="606"/>
      <c r="AI51" s="606"/>
      <c r="AJ51" s="606"/>
      <c r="AK51" s="606"/>
      <c r="AL51" s="606"/>
      <c r="AM51" s="606"/>
      <c r="AN51" s="606"/>
      <c r="AO51" s="606"/>
      <c r="AP51" s="606"/>
      <c r="AQ51" s="606"/>
      <c r="AR51" s="606"/>
      <c r="AS51" s="606"/>
      <c r="AT51" s="606"/>
      <c r="AU51" s="606"/>
      <c r="AV51" s="606"/>
      <c r="AW51" s="606"/>
      <c r="AX51" s="606"/>
      <c r="AY51" s="606"/>
      <c r="AZ51" s="606"/>
      <c r="BA51" s="606"/>
      <c r="BB51" s="606"/>
      <c r="BC51" s="607"/>
      <c r="BD51" s="596">
        <v>1</v>
      </c>
      <c r="BE51" s="597"/>
      <c r="BF51" s="597"/>
      <c r="BG51" s="597"/>
      <c r="BH51" s="597"/>
      <c r="BI51" s="597"/>
      <c r="BJ51" s="597"/>
      <c r="BK51" s="597"/>
      <c r="BL51" s="597"/>
      <c r="BM51" s="598"/>
      <c r="BN51" s="401">
        <v>1620</v>
      </c>
      <c r="BO51" s="543"/>
      <c r="BP51" s="543"/>
      <c r="BQ51" s="543"/>
      <c r="BR51" s="543"/>
      <c r="BS51" s="543"/>
      <c r="BT51" s="543"/>
      <c r="BU51" s="543"/>
      <c r="BV51" s="543"/>
      <c r="BW51" s="543"/>
      <c r="BX51" s="543"/>
      <c r="BY51" s="543"/>
      <c r="BZ51" s="543"/>
      <c r="CA51" s="543"/>
      <c r="CB51" s="544"/>
    </row>
    <row r="52" spans="1:80">
      <c r="A52" s="572">
        <v>6</v>
      </c>
      <c r="B52" s="573"/>
      <c r="C52" s="573"/>
      <c r="D52" s="574"/>
      <c r="E52" s="605" t="s">
        <v>281</v>
      </c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06"/>
      <c r="T52" s="606"/>
      <c r="U52" s="606"/>
      <c r="V52" s="606"/>
      <c r="W52" s="606"/>
      <c r="X52" s="606"/>
      <c r="Y52" s="606"/>
      <c r="Z52" s="606"/>
      <c r="AA52" s="606"/>
      <c r="AB52" s="606"/>
      <c r="AC52" s="606"/>
      <c r="AD52" s="606"/>
      <c r="AE52" s="606"/>
      <c r="AF52" s="606"/>
      <c r="AG52" s="606"/>
      <c r="AH52" s="606"/>
      <c r="AI52" s="606"/>
      <c r="AJ52" s="606"/>
      <c r="AK52" s="606"/>
      <c r="AL52" s="606"/>
      <c r="AM52" s="606"/>
      <c r="AN52" s="606"/>
      <c r="AO52" s="606"/>
      <c r="AP52" s="606"/>
      <c r="AQ52" s="606"/>
      <c r="AR52" s="606"/>
      <c r="AS52" s="606"/>
      <c r="AT52" s="606"/>
      <c r="AU52" s="606"/>
      <c r="AV52" s="606"/>
      <c r="AW52" s="606"/>
      <c r="AX52" s="606"/>
      <c r="AY52" s="606"/>
      <c r="AZ52" s="606"/>
      <c r="BA52" s="606"/>
      <c r="BB52" s="606"/>
      <c r="BC52" s="607"/>
      <c r="BD52" s="596">
        <v>1</v>
      </c>
      <c r="BE52" s="597"/>
      <c r="BF52" s="597"/>
      <c r="BG52" s="597"/>
      <c r="BH52" s="597"/>
      <c r="BI52" s="597"/>
      <c r="BJ52" s="597"/>
      <c r="BK52" s="597"/>
      <c r="BL52" s="597"/>
      <c r="BM52" s="598"/>
      <c r="BN52" s="401">
        <v>1000</v>
      </c>
      <c r="BO52" s="543"/>
      <c r="BP52" s="543"/>
      <c r="BQ52" s="543"/>
      <c r="BR52" s="543"/>
      <c r="BS52" s="543"/>
      <c r="BT52" s="543"/>
      <c r="BU52" s="543"/>
      <c r="BV52" s="543"/>
      <c r="BW52" s="543"/>
      <c r="BX52" s="543"/>
      <c r="BY52" s="543"/>
      <c r="BZ52" s="543"/>
      <c r="CA52" s="543"/>
      <c r="CB52" s="544"/>
    </row>
    <row r="53" spans="1:80">
      <c r="A53" s="572">
        <v>7</v>
      </c>
      <c r="B53" s="573"/>
      <c r="C53" s="573"/>
      <c r="D53" s="574"/>
      <c r="E53" s="605" t="s">
        <v>426</v>
      </c>
      <c r="F53" s="606"/>
      <c r="G53" s="606"/>
      <c r="H53" s="606"/>
      <c r="I53" s="606"/>
      <c r="J53" s="606"/>
      <c r="K53" s="606"/>
      <c r="L53" s="606"/>
      <c r="M53" s="606"/>
      <c r="N53" s="606"/>
      <c r="O53" s="606"/>
      <c r="P53" s="606"/>
      <c r="Q53" s="606"/>
      <c r="R53" s="606"/>
      <c r="S53" s="606"/>
      <c r="T53" s="606"/>
      <c r="U53" s="606"/>
      <c r="V53" s="606"/>
      <c r="W53" s="606"/>
      <c r="X53" s="606"/>
      <c r="Y53" s="606"/>
      <c r="Z53" s="606"/>
      <c r="AA53" s="606"/>
      <c r="AB53" s="606"/>
      <c r="AC53" s="606"/>
      <c r="AD53" s="606"/>
      <c r="AE53" s="606"/>
      <c r="AF53" s="606"/>
      <c r="AG53" s="606"/>
      <c r="AH53" s="606"/>
      <c r="AI53" s="606"/>
      <c r="AJ53" s="606"/>
      <c r="AK53" s="606"/>
      <c r="AL53" s="606"/>
      <c r="AM53" s="606"/>
      <c r="AN53" s="606"/>
      <c r="AO53" s="606"/>
      <c r="AP53" s="606"/>
      <c r="AQ53" s="606"/>
      <c r="AR53" s="606"/>
      <c r="AS53" s="606"/>
      <c r="AT53" s="606"/>
      <c r="AU53" s="606"/>
      <c r="AV53" s="606"/>
      <c r="AW53" s="606"/>
      <c r="AX53" s="606"/>
      <c r="AY53" s="606"/>
      <c r="AZ53" s="606"/>
      <c r="BA53" s="606"/>
      <c r="BB53" s="606"/>
      <c r="BC53" s="607"/>
      <c r="BD53" s="596">
        <v>1</v>
      </c>
      <c r="BE53" s="597"/>
      <c r="BF53" s="597"/>
      <c r="BG53" s="597"/>
      <c r="BH53" s="597"/>
      <c r="BI53" s="597"/>
      <c r="BJ53" s="597"/>
      <c r="BK53" s="597"/>
      <c r="BL53" s="597"/>
      <c r="BM53" s="598"/>
      <c r="BN53" s="401">
        <v>10000</v>
      </c>
      <c r="BO53" s="543"/>
      <c r="BP53" s="543"/>
      <c r="BQ53" s="543"/>
      <c r="BR53" s="543"/>
      <c r="BS53" s="543"/>
      <c r="BT53" s="543"/>
      <c r="BU53" s="543"/>
      <c r="BV53" s="543"/>
      <c r="BW53" s="543"/>
      <c r="BX53" s="543"/>
      <c r="BY53" s="543"/>
      <c r="BZ53" s="543"/>
      <c r="CA53" s="543"/>
      <c r="CB53" s="544"/>
    </row>
    <row r="54" spans="1:80">
      <c r="A54" s="410">
        <v>8</v>
      </c>
      <c r="B54" s="411"/>
      <c r="C54" s="411"/>
      <c r="D54" s="412"/>
      <c r="E54" s="416" t="s">
        <v>472</v>
      </c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7"/>
      <c r="AN54" s="417"/>
      <c r="AO54" s="417"/>
      <c r="AP54" s="417"/>
      <c r="AQ54" s="417"/>
      <c r="AR54" s="417"/>
      <c r="AS54" s="417"/>
      <c r="AT54" s="417"/>
      <c r="AU54" s="417"/>
      <c r="AV54" s="417"/>
      <c r="AW54" s="417"/>
      <c r="AX54" s="417"/>
      <c r="AY54" s="417"/>
      <c r="AZ54" s="417"/>
      <c r="BA54" s="417"/>
      <c r="BB54" s="417"/>
      <c r="BC54" s="418"/>
      <c r="BD54" s="398">
        <v>1</v>
      </c>
      <c r="BE54" s="399"/>
      <c r="BF54" s="399"/>
      <c r="BG54" s="399"/>
      <c r="BH54" s="399"/>
      <c r="BI54" s="399"/>
      <c r="BJ54" s="399"/>
      <c r="BK54" s="399"/>
      <c r="BL54" s="399"/>
      <c r="BM54" s="400"/>
      <c r="BN54" s="536">
        <v>92600</v>
      </c>
      <c r="BO54" s="537"/>
      <c r="BP54" s="537"/>
      <c r="BQ54" s="537"/>
      <c r="BR54" s="537"/>
      <c r="BS54" s="537"/>
      <c r="BT54" s="537"/>
      <c r="BU54" s="537"/>
      <c r="BV54" s="537"/>
      <c r="BW54" s="537"/>
      <c r="BX54" s="537"/>
      <c r="BY54" s="537"/>
      <c r="BZ54" s="537"/>
      <c r="CA54" s="537"/>
      <c r="CB54" s="538"/>
    </row>
    <row r="55" spans="1:80">
      <c r="A55" s="410">
        <v>9</v>
      </c>
      <c r="B55" s="411"/>
      <c r="C55" s="411"/>
      <c r="D55" s="412"/>
      <c r="E55" s="416" t="s">
        <v>473</v>
      </c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8"/>
      <c r="BD55" s="398">
        <v>1</v>
      </c>
      <c r="BE55" s="399"/>
      <c r="BF55" s="399"/>
      <c r="BG55" s="399"/>
      <c r="BH55" s="399"/>
      <c r="BI55" s="399"/>
      <c r="BJ55" s="399"/>
      <c r="BK55" s="399"/>
      <c r="BL55" s="399"/>
      <c r="BM55" s="400"/>
      <c r="BN55" s="536">
        <v>100776</v>
      </c>
      <c r="BO55" s="537"/>
      <c r="BP55" s="537"/>
      <c r="BQ55" s="537"/>
      <c r="BR55" s="537"/>
      <c r="BS55" s="537"/>
      <c r="BT55" s="537"/>
      <c r="BU55" s="537"/>
      <c r="BV55" s="537"/>
      <c r="BW55" s="537"/>
      <c r="BX55" s="537"/>
      <c r="BY55" s="537"/>
      <c r="BZ55" s="537"/>
      <c r="CA55" s="537"/>
      <c r="CB55" s="538"/>
    </row>
    <row r="56" spans="1:80">
      <c r="A56" s="410">
        <v>10</v>
      </c>
      <c r="B56" s="411"/>
      <c r="C56" s="411"/>
      <c r="D56" s="412"/>
      <c r="E56" s="416" t="s">
        <v>427</v>
      </c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417"/>
      <c r="AM56" s="417"/>
      <c r="AN56" s="417"/>
      <c r="AO56" s="417"/>
      <c r="AP56" s="417"/>
      <c r="AQ56" s="417"/>
      <c r="AR56" s="417"/>
      <c r="AS56" s="417"/>
      <c r="AT56" s="417"/>
      <c r="AU56" s="417"/>
      <c r="AV56" s="417"/>
      <c r="AW56" s="417"/>
      <c r="AX56" s="417"/>
      <c r="AY56" s="417"/>
      <c r="AZ56" s="417"/>
      <c r="BA56" s="417"/>
      <c r="BB56" s="417"/>
      <c r="BC56" s="418"/>
      <c r="BD56" s="398">
        <v>1</v>
      </c>
      <c r="BE56" s="399"/>
      <c r="BF56" s="399"/>
      <c r="BG56" s="399"/>
      <c r="BH56" s="399"/>
      <c r="BI56" s="399"/>
      <c r="BJ56" s="399"/>
      <c r="BK56" s="399"/>
      <c r="BL56" s="399"/>
      <c r="BM56" s="400"/>
      <c r="BN56" s="536">
        <v>720</v>
      </c>
      <c r="BO56" s="537"/>
      <c r="BP56" s="537"/>
      <c r="BQ56" s="537"/>
      <c r="BR56" s="537"/>
      <c r="BS56" s="537"/>
      <c r="BT56" s="537"/>
      <c r="BU56" s="537"/>
      <c r="BV56" s="537"/>
      <c r="BW56" s="537"/>
      <c r="BX56" s="537"/>
      <c r="BY56" s="537"/>
      <c r="BZ56" s="537"/>
      <c r="CA56" s="537"/>
      <c r="CB56" s="538"/>
    </row>
    <row r="57" spans="1:80">
      <c r="A57" s="410">
        <v>11</v>
      </c>
      <c r="B57" s="411"/>
      <c r="C57" s="411"/>
      <c r="D57" s="412"/>
      <c r="E57" s="416" t="s">
        <v>474</v>
      </c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17"/>
      <c r="AM57" s="417"/>
      <c r="AN57" s="417"/>
      <c r="AO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  <c r="BC57" s="418"/>
      <c r="BD57" s="398">
        <v>1</v>
      </c>
      <c r="BE57" s="399"/>
      <c r="BF57" s="399"/>
      <c r="BG57" s="399"/>
      <c r="BH57" s="399"/>
      <c r="BI57" s="399"/>
      <c r="BJ57" s="399"/>
      <c r="BK57" s="399"/>
      <c r="BL57" s="399"/>
      <c r="BM57" s="400"/>
      <c r="BN57" s="536">
        <v>23</v>
      </c>
      <c r="BO57" s="537"/>
      <c r="BP57" s="537"/>
      <c r="BQ57" s="537"/>
      <c r="BR57" s="537"/>
      <c r="BS57" s="537"/>
      <c r="BT57" s="537"/>
      <c r="BU57" s="537"/>
      <c r="BV57" s="537"/>
      <c r="BW57" s="537"/>
      <c r="BX57" s="537"/>
      <c r="BY57" s="537"/>
      <c r="BZ57" s="537"/>
      <c r="CA57" s="537"/>
      <c r="CB57" s="538"/>
    </row>
    <row r="58" spans="1:80">
      <c r="A58" s="410">
        <v>12</v>
      </c>
      <c r="B58" s="411"/>
      <c r="C58" s="411"/>
      <c r="D58" s="412"/>
      <c r="E58" s="416" t="s">
        <v>428</v>
      </c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17"/>
      <c r="AM58" s="417"/>
      <c r="AN58" s="417"/>
      <c r="AO58" s="417"/>
      <c r="AP58" s="417"/>
      <c r="AQ58" s="417"/>
      <c r="AR58" s="417"/>
      <c r="AS58" s="417"/>
      <c r="AT58" s="417"/>
      <c r="AU58" s="417"/>
      <c r="AV58" s="417"/>
      <c r="AW58" s="417"/>
      <c r="AX58" s="417"/>
      <c r="AY58" s="417"/>
      <c r="AZ58" s="417"/>
      <c r="BA58" s="417"/>
      <c r="BB58" s="417"/>
      <c r="BC58" s="418"/>
      <c r="BD58" s="398">
        <v>1</v>
      </c>
      <c r="BE58" s="399"/>
      <c r="BF58" s="399"/>
      <c r="BG58" s="399"/>
      <c r="BH58" s="399"/>
      <c r="BI58" s="399"/>
      <c r="BJ58" s="399"/>
      <c r="BK58" s="399"/>
      <c r="BL58" s="399"/>
      <c r="BM58" s="400"/>
      <c r="BN58" s="536">
        <v>1393</v>
      </c>
      <c r="BO58" s="537"/>
      <c r="BP58" s="537"/>
      <c r="BQ58" s="537"/>
      <c r="BR58" s="537"/>
      <c r="BS58" s="537"/>
      <c r="BT58" s="537"/>
      <c r="BU58" s="537"/>
      <c r="BV58" s="537"/>
      <c r="BW58" s="537"/>
      <c r="BX58" s="537"/>
      <c r="BY58" s="537"/>
      <c r="BZ58" s="537"/>
      <c r="CA58" s="537"/>
      <c r="CB58" s="538"/>
    </row>
    <row r="59" spans="1:80">
      <c r="A59" s="410">
        <v>13</v>
      </c>
      <c r="B59" s="411"/>
      <c r="C59" s="411"/>
      <c r="D59" s="412"/>
      <c r="E59" s="416" t="s">
        <v>429</v>
      </c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7"/>
      <c r="AM59" s="417"/>
      <c r="AN59" s="417"/>
      <c r="AO59" s="417"/>
      <c r="AP59" s="417"/>
      <c r="AQ59" s="417"/>
      <c r="AR59" s="417"/>
      <c r="AS59" s="417"/>
      <c r="AT59" s="417"/>
      <c r="AU59" s="417"/>
      <c r="AV59" s="417"/>
      <c r="AW59" s="417"/>
      <c r="AX59" s="417"/>
      <c r="AY59" s="417"/>
      <c r="AZ59" s="417"/>
      <c r="BA59" s="417"/>
      <c r="BB59" s="417"/>
      <c r="BC59" s="418"/>
      <c r="BD59" s="398">
        <v>1</v>
      </c>
      <c r="BE59" s="399"/>
      <c r="BF59" s="399"/>
      <c r="BG59" s="399"/>
      <c r="BH59" s="399"/>
      <c r="BI59" s="399"/>
      <c r="BJ59" s="399"/>
      <c r="BK59" s="399"/>
      <c r="BL59" s="399"/>
      <c r="BM59" s="400"/>
      <c r="BN59" s="536">
        <v>284300</v>
      </c>
      <c r="BO59" s="537"/>
      <c r="BP59" s="537"/>
      <c r="BQ59" s="537"/>
      <c r="BR59" s="537"/>
      <c r="BS59" s="537"/>
      <c r="BT59" s="537"/>
      <c r="BU59" s="537"/>
      <c r="BV59" s="537"/>
      <c r="BW59" s="537"/>
      <c r="BX59" s="537"/>
      <c r="BY59" s="537"/>
      <c r="BZ59" s="537"/>
      <c r="CA59" s="537"/>
      <c r="CB59" s="538"/>
    </row>
    <row r="60" spans="1:80">
      <c r="A60" s="410">
        <v>14</v>
      </c>
      <c r="B60" s="411"/>
      <c r="C60" s="411"/>
      <c r="D60" s="412"/>
      <c r="E60" s="416" t="s">
        <v>475</v>
      </c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  <c r="AI60" s="417"/>
      <c r="AJ60" s="417"/>
      <c r="AK60" s="417"/>
      <c r="AL60" s="417"/>
      <c r="AM60" s="417"/>
      <c r="AN60" s="417"/>
      <c r="AO60" s="417"/>
      <c r="AP60" s="417"/>
      <c r="AQ60" s="417"/>
      <c r="AR60" s="417"/>
      <c r="AS60" s="417"/>
      <c r="AT60" s="417"/>
      <c r="AU60" s="417"/>
      <c r="AV60" s="417"/>
      <c r="AW60" s="417"/>
      <c r="AX60" s="417"/>
      <c r="AY60" s="417"/>
      <c r="AZ60" s="417"/>
      <c r="BA60" s="417"/>
      <c r="BB60" s="417"/>
      <c r="BC60" s="418"/>
      <c r="BD60" s="398">
        <v>1</v>
      </c>
      <c r="BE60" s="399"/>
      <c r="BF60" s="399"/>
      <c r="BG60" s="399"/>
      <c r="BH60" s="399"/>
      <c r="BI60" s="399"/>
      <c r="BJ60" s="399"/>
      <c r="BK60" s="399"/>
      <c r="BL60" s="399"/>
      <c r="BM60" s="400"/>
      <c r="BN60" s="536">
        <v>8180</v>
      </c>
      <c r="BO60" s="537"/>
      <c r="BP60" s="537"/>
      <c r="BQ60" s="537"/>
      <c r="BR60" s="537"/>
      <c r="BS60" s="537"/>
      <c r="BT60" s="537"/>
      <c r="BU60" s="537"/>
      <c r="BV60" s="537"/>
      <c r="BW60" s="537"/>
      <c r="BX60" s="537"/>
      <c r="BY60" s="537"/>
      <c r="BZ60" s="537"/>
      <c r="CA60" s="537"/>
      <c r="CB60" s="538"/>
    </row>
    <row r="61" spans="1:80">
      <c r="A61" s="410">
        <v>15</v>
      </c>
      <c r="B61" s="411"/>
      <c r="C61" s="411"/>
      <c r="D61" s="412"/>
      <c r="E61" s="416" t="s">
        <v>476</v>
      </c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418"/>
      <c r="BD61" s="398">
        <v>2</v>
      </c>
      <c r="BE61" s="399"/>
      <c r="BF61" s="399"/>
      <c r="BG61" s="399"/>
      <c r="BH61" s="399"/>
      <c r="BI61" s="399"/>
      <c r="BJ61" s="399"/>
      <c r="BK61" s="399"/>
      <c r="BL61" s="399"/>
      <c r="BM61" s="400"/>
      <c r="BN61" s="401">
        <v>2218</v>
      </c>
      <c r="BO61" s="543"/>
      <c r="BP61" s="543"/>
      <c r="BQ61" s="543"/>
      <c r="BR61" s="543"/>
      <c r="BS61" s="543"/>
      <c r="BT61" s="543"/>
      <c r="BU61" s="543"/>
      <c r="BV61" s="543"/>
      <c r="BW61" s="543"/>
      <c r="BX61" s="543"/>
      <c r="BY61" s="543"/>
      <c r="BZ61" s="543"/>
      <c r="CA61" s="543"/>
      <c r="CB61" s="544"/>
    </row>
    <row r="62" spans="1:80">
      <c r="A62" s="410">
        <v>16</v>
      </c>
      <c r="B62" s="411"/>
      <c r="C62" s="411"/>
      <c r="D62" s="412"/>
      <c r="E62" s="416" t="s">
        <v>430</v>
      </c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7"/>
      <c r="AR62" s="417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418"/>
      <c r="BD62" s="398">
        <v>1</v>
      </c>
      <c r="BE62" s="399"/>
      <c r="BF62" s="399"/>
      <c r="BG62" s="399"/>
      <c r="BH62" s="399"/>
      <c r="BI62" s="399"/>
      <c r="BJ62" s="399"/>
      <c r="BK62" s="399"/>
      <c r="BL62" s="399"/>
      <c r="BM62" s="400"/>
      <c r="BN62" s="536">
        <v>71280</v>
      </c>
      <c r="BO62" s="537"/>
      <c r="BP62" s="537"/>
      <c r="BQ62" s="537"/>
      <c r="BR62" s="537"/>
      <c r="BS62" s="537"/>
      <c r="BT62" s="537"/>
      <c r="BU62" s="537"/>
      <c r="BV62" s="537"/>
      <c r="BW62" s="537"/>
      <c r="BX62" s="537"/>
      <c r="BY62" s="537"/>
      <c r="BZ62" s="537"/>
      <c r="CA62" s="537"/>
      <c r="CB62" s="538"/>
    </row>
    <row r="63" spans="1:80">
      <c r="A63" s="410">
        <v>17</v>
      </c>
      <c r="B63" s="411"/>
      <c r="C63" s="411"/>
      <c r="D63" s="412"/>
      <c r="E63" s="416" t="s">
        <v>431</v>
      </c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7"/>
      <c r="AR63" s="417"/>
      <c r="AS63" s="417"/>
      <c r="AT63" s="417"/>
      <c r="AU63" s="417"/>
      <c r="AV63" s="417"/>
      <c r="AW63" s="417"/>
      <c r="AX63" s="417"/>
      <c r="AY63" s="417"/>
      <c r="AZ63" s="417"/>
      <c r="BA63" s="417"/>
      <c r="BB63" s="417"/>
      <c r="BC63" s="418"/>
      <c r="BD63" s="398">
        <v>2</v>
      </c>
      <c r="BE63" s="399"/>
      <c r="BF63" s="399"/>
      <c r="BG63" s="399"/>
      <c r="BH63" s="399"/>
      <c r="BI63" s="399"/>
      <c r="BJ63" s="399"/>
      <c r="BK63" s="399"/>
      <c r="BL63" s="399"/>
      <c r="BM63" s="400"/>
      <c r="BN63" s="401">
        <v>277207</v>
      </c>
      <c r="BO63" s="543"/>
      <c r="BP63" s="543"/>
      <c r="BQ63" s="543"/>
      <c r="BR63" s="543"/>
      <c r="BS63" s="543"/>
      <c r="BT63" s="543"/>
      <c r="BU63" s="543"/>
      <c r="BV63" s="543"/>
      <c r="BW63" s="543"/>
      <c r="BX63" s="543"/>
      <c r="BY63" s="543"/>
      <c r="BZ63" s="543"/>
      <c r="CA63" s="543"/>
      <c r="CB63" s="544"/>
    </row>
    <row r="64" spans="1:80">
      <c r="A64" s="572">
        <v>18</v>
      </c>
      <c r="B64" s="573"/>
      <c r="C64" s="573"/>
      <c r="D64" s="574"/>
      <c r="E64" s="605" t="s">
        <v>432</v>
      </c>
      <c r="F64" s="606"/>
      <c r="G64" s="606"/>
      <c r="H64" s="606"/>
      <c r="I64" s="606"/>
      <c r="J64" s="606"/>
      <c r="K64" s="606"/>
      <c r="L64" s="606"/>
      <c r="M64" s="606"/>
      <c r="N64" s="606"/>
      <c r="O64" s="606"/>
      <c r="P64" s="606"/>
      <c r="Q64" s="606"/>
      <c r="R64" s="606"/>
      <c r="S64" s="606"/>
      <c r="T64" s="606"/>
      <c r="U64" s="606"/>
      <c r="V64" s="606"/>
      <c r="W64" s="606"/>
      <c r="X64" s="606"/>
      <c r="Y64" s="606"/>
      <c r="Z64" s="606"/>
      <c r="AA64" s="606"/>
      <c r="AB64" s="606"/>
      <c r="AC64" s="606"/>
      <c r="AD64" s="606"/>
      <c r="AE64" s="606"/>
      <c r="AF64" s="606"/>
      <c r="AG64" s="606"/>
      <c r="AH64" s="606"/>
      <c r="AI64" s="606"/>
      <c r="AJ64" s="606"/>
      <c r="AK64" s="606"/>
      <c r="AL64" s="606"/>
      <c r="AM64" s="606"/>
      <c r="AN64" s="606"/>
      <c r="AO64" s="606"/>
      <c r="AP64" s="606"/>
      <c r="AQ64" s="606"/>
      <c r="AR64" s="606"/>
      <c r="AS64" s="606"/>
      <c r="AT64" s="606"/>
      <c r="AU64" s="606"/>
      <c r="AV64" s="606"/>
      <c r="AW64" s="606"/>
      <c r="AX64" s="606"/>
      <c r="AY64" s="606"/>
      <c r="AZ64" s="606"/>
      <c r="BA64" s="606"/>
      <c r="BB64" s="606"/>
      <c r="BC64" s="607"/>
      <c r="BD64" s="596">
        <v>1</v>
      </c>
      <c r="BE64" s="597"/>
      <c r="BF64" s="597"/>
      <c r="BG64" s="597"/>
      <c r="BH64" s="597"/>
      <c r="BI64" s="597"/>
      <c r="BJ64" s="597"/>
      <c r="BK64" s="597"/>
      <c r="BL64" s="597"/>
      <c r="BM64" s="598"/>
      <c r="BN64" s="536">
        <v>317</v>
      </c>
      <c r="BO64" s="537"/>
      <c r="BP64" s="537"/>
      <c r="BQ64" s="537"/>
      <c r="BR64" s="537"/>
      <c r="BS64" s="537"/>
      <c r="BT64" s="537"/>
      <c r="BU64" s="537"/>
      <c r="BV64" s="537"/>
      <c r="BW64" s="537"/>
      <c r="BX64" s="537"/>
      <c r="BY64" s="537"/>
      <c r="BZ64" s="537"/>
      <c r="CA64" s="537"/>
      <c r="CB64" s="538"/>
    </row>
    <row r="65" spans="1:98">
      <c r="A65" s="438"/>
      <c r="B65" s="439"/>
      <c r="C65" s="439"/>
      <c r="D65" s="440"/>
      <c r="E65" s="404" t="s">
        <v>119</v>
      </c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6"/>
      <c r="BD65" s="398" t="s">
        <v>9</v>
      </c>
      <c r="BE65" s="399"/>
      <c r="BF65" s="399"/>
      <c r="BG65" s="399"/>
      <c r="BH65" s="399"/>
      <c r="BI65" s="399"/>
      <c r="BJ65" s="399"/>
      <c r="BK65" s="399"/>
      <c r="BL65" s="399"/>
      <c r="BM65" s="400"/>
      <c r="BN65" s="413">
        <f>SUM(BN47:CB64)</f>
        <v>983550</v>
      </c>
      <c r="BO65" s="414"/>
      <c r="BP65" s="414"/>
      <c r="BQ65" s="414"/>
      <c r="BR65" s="414"/>
      <c r="BS65" s="414"/>
      <c r="BT65" s="414"/>
      <c r="BU65" s="414"/>
      <c r="BV65" s="414"/>
      <c r="BW65" s="414"/>
      <c r="BX65" s="414"/>
      <c r="BY65" s="414"/>
      <c r="BZ65" s="414"/>
      <c r="CA65" s="414"/>
      <c r="CB65" s="415"/>
    </row>
    <row r="66" spans="1:98">
      <c r="A66" s="438"/>
      <c r="B66" s="439"/>
      <c r="C66" s="439"/>
      <c r="D66" s="440"/>
      <c r="E66" s="404" t="s">
        <v>120</v>
      </c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5"/>
      <c r="S66" s="405"/>
      <c r="T66" s="405"/>
      <c r="U66" s="405"/>
      <c r="V66" s="405"/>
      <c r="W66" s="405"/>
      <c r="X66" s="405"/>
      <c r="Y66" s="405"/>
      <c r="Z66" s="405"/>
      <c r="AA66" s="405"/>
      <c r="AB66" s="405"/>
      <c r="AC66" s="405"/>
      <c r="AD66" s="405"/>
      <c r="AE66" s="405"/>
      <c r="AF66" s="405"/>
      <c r="AG66" s="405"/>
      <c r="AH66" s="405"/>
      <c r="AI66" s="405"/>
      <c r="AJ66" s="405"/>
      <c r="AK66" s="405"/>
      <c r="AL66" s="405"/>
      <c r="AM66" s="405"/>
      <c r="AN66" s="405"/>
      <c r="AO66" s="405"/>
      <c r="AP66" s="405"/>
      <c r="AQ66" s="405"/>
      <c r="AR66" s="405"/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6"/>
      <c r="BD66" s="398" t="s">
        <v>9</v>
      </c>
      <c r="BE66" s="399"/>
      <c r="BF66" s="399"/>
      <c r="BG66" s="399"/>
      <c r="BH66" s="399"/>
      <c r="BI66" s="399"/>
      <c r="BJ66" s="399"/>
      <c r="BK66" s="399"/>
      <c r="BL66" s="399"/>
      <c r="BM66" s="400"/>
      <c r="BN66" s="407">
        <f>BN65</f>
        <v>983550</v>
      </c>
      <c r="BO66" s="408"/>
      <c r="BP66" s="408"/>
      <c r="BQ66" s="408"/>
      <c r="BR66" s="408"/>
      <c r="BS66" s="408"/>
      <c r="BT66" s="408"/>
      <c r="BU66" s="408"/>
      <c r="BV66" s="408"/>
      <c r="BW66" s="408"/>
      <c r="BX66" s="408"/>
      <c r="BY66" s="408"/>
      <c r="BZ66" s="408"/>
      <c r="CA66" s="408"/>
      <c r="CB66" s="409"/>
      <c r="CT66" s="34"/>
    </row>
    <row r="67" spans="1:98" s="17" customFormat="1" ht="15.75"/>
    <row r="68" spans="1:98" s="17" customFormat="1" ht="14.25" customHeight="1">
      <c r="A68" s="380" t="s">
        <v>294</v>
      </c>
      <c r="B68" s="380"/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80"/>
      <c r="AN68" s="380"/>
      <c r="AO68" s="380"/>
      <c r="AP68" s="380"/>
      <c r="AQ68" s="380"/>
      <c r="AR68" s="380"/>
      <c r="AS68" s="380"/>
      <c r="AT68" s="380"/>
      <c r="AU68" s="380"/>
      <c r="AV68" s="380"/>
      <c r="AW68" s="380"/>
      <c r="AX68" s="380"/>
      <c r="AY68" s="380"/>
      <c r="AZ68" s="380"/>
      <c r="BA68" s="380"/>
      <c r="BB68" s="380"/>
      <c r="BC68" s="380"/>
      <c r="BD68" s="380"/>
      <c r="BE68" s="380"/>
      <c r="BF68" s="380"/>
      <c r="BG68" s="380"/>
      <c r="BH68" s="380"/>
      <c r="BI68" s="380"/>
      <c r="BJ68" s="380"/>
      <c r="BK68" s="380"/>
      <c r="BL68" s="380"/>
      <c r="BM68" s="380"/>
      <c r="BN68" s="380"/>
      <c r="BO68" s="380"/>
      <c r="BP68" s="380"/>
      <c r="BQ68" s="380"/>
      <c r="BR68" s="380"/>
      <c r="BS68" s="380"/>
      <c r="BT68" s="380"/>
      <c r="BU68" s="380"/>
      <c r="BV68" s="380"/>
      <c r="BW68" s="380"/>
      <c r="BX68" s="380"/>
      <c r="BY68" s="380"/>
      <c r="BZ68" s="380"/>
      <c r="CA68" s="380"/>
      <c r="CB68" s="380"/>
    </row>
    <row r="69" spans="1:98" s="17" customFormat="1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98" s="17" customFormat="1" ht="14.25" customHeight="1">
      <c r="A70" s="377" t="s">
        <v>89</v>
      </c>
      <c r="B70" s="378"/>
      <c r="C70" s="378"/>
      <c r="D70" s="379"/>
      <c r="E70" s="377" t="s">
        <v>121</v>
      </c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9"/>
      <c r="BD70" s="377" t="s">
        <v>123</v>
      </c>
      <c r="BE70" s="378"/>
      <c r="BF70" s="378"/>
      <c r="BG70" s="378"/>
      <c r="BH70" s="378"/>
      <c r="BI70" s="378"/>
      <c r="BJ70" s="378"/>
      <c r="BK70" s="378"/>
      <c r="BL70" s="378"/>
      <c r="BM70" s="379"/>
      <c r="BN70" s="377" t="s">
        <v>190</v>
      </c>
      <c r="BO70" s="378"/>
      <c r="BP70" s="378"/>
      <c r="BQ70" s="378"/>
      <c r="BR70" s="378"/>
      <c r="BS70" s="378"/>
      <c r="BT70" s="378"/>
      <c r="BU70" s="378"/>
      <c r="BV70" s="378"/>
      <c r="BW70" s="378"/>
      <c r="BX70" s="378"/>
      <c r="BY70" s="378"/>
      <c r="BZ70" s="378"/>
      <c r="CA70" s="378"/>
      <c r="CB70" s="379"/>
    </row>
    <row r="71" spans="1:98" s="17" customFormat="1" ht="14.25" customHeight="1">
      <c r="A71" s="374" t="s">
        <v>96</v>
      </c>
      <c r="B71" s="375"/>
      <c r="C71" s="375"/>
      <c r="D71" s="376"/>
      <c r="E71" s="374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  <c r="Y71" s="375"/>
      <c r="Z71" s="375"/>
      <c r="AA71" s="375"/>
      <c r="AB71" s="375"/>
      <c r="AC71" s="375"/>
      <c r="AD71" s="375"/>
      <c r="AE71" s="375"/>
      <c r="AF71" s="375"/>
      <c r="AG71" s="375"/>
      <c r="AH71" s="375"/>
      <c r="AI71" s="375"/>
      <c r="AJ71" s="375"/>
      <c r="AK71" s="375"/>
      <c r="AL71" s="375"/>
      <c r="AM71" s="375"/>
      <c r="AN71" s="375"/>
      <c r="AO71" s="375"/>
      <c r="AP71" s="375"/>
      <c r="AQ71" s="375"/>
      <c r="AR71" s="375"/>
      <c r="AS71" s="375"/>
      <c r="AT71" s="375"/>
      <c r="AU71" s="375"/>
      <c r="AV71" s="375"/>
      <c r="AW71" s="375"/>
      <c r="AX71" s="375"/>
      <c r="AY71" s="375"/>
      <c r="AZ71" s="375"/>
      <c r="BA71" s="375"/>
      <c r="BB71" s="375"/>
      <c r="BC71" s="376"/>
      <c r="BD71" s="374" t="s">
        <v>221</v>
      </c>
      <c r="BE71" s="375"/>
      <c r="BF71" s="375"/>
      <c r="BG71" s="375"/>
      <c r="BH71" s="375"/>
      <c r="BI71" s="375"/>
      <c r="BJ71" s="375"/>
      <c r="BK71" s="375"/>
      <c r="BL71" s="375"/>
      <c r="BM71" s="376"/>
      <c r="BN71" s="374" t="s">
        <v>222</v>
      </c>
      <c r="BO71" s="375"/>
      <c r="BP71" s="375"/>
      <c r="BQ71" s="375"/>
      <c r="BR71" s="375"/>
      <c r="BS71" s="375"/>
      <c r="BT71" s="375"/>
      <c r="BU71" s="375"/>
      <c r="BV71" s="375"/>
      <c r="BW71" s="375"/>
      <c r="BX71" s="375"/>
      <c r="BY71" s="375"/>
      <c r="BZ71" s="375"/>
      <c r="CA71" s="375"/>
      <c r="CB71" s="376"/>
    </row>
    <row r="72" spans="1:98" s="17" customFormat="1" ht="14.25" customHeight="1">
      <c r="A72" s="383">
        <v>1</v>
      </c>
      <c r="B72" s="384"/>
      <c r="C72" s="384"/>
      <c r="D72" s="385"/>
      <c r="E72" s="383">
        <v>2</v>
      </c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384"/>
      <c r="BB72" s="384"/>
      <c r="BC72" s="385"/>
      <c r="BD72" s="383">
        <v>3</v>
      </c>
      <c r="BE72" s="384"/>
      <c r="BF72" s="384"/>
      <c r="BG72" s="384"/>
      <c r="BH72" s="384"/>
      <c r="BI72" s="384"/>
      <c r="BJ72" s="384"/>
      <c r="BK72" s="384"/>
      <c r="BL72" s="384"/>
      <c r="BM72" s="385"/>
      <c r="BN72" s="569">
        <v>4</v>
      </c>
      <c r="BO72" s="570"/>
      <c r="BP72" s="570"/>
      <c r="BQ72" s="570"/>
      <c r="BR72" s="570"/>
      <c r="BS72" s="570"/>
      <c r="BT72" s="570"/>
      <c r="BU72" s="570"/>
      <c r="BV72" s="570"/>
      <c r="BW72" s="570"/>
      <c r="BX72" s="570"/>
      <c r="BY72" s="570"/>
      <c r="BZ72" s="570"/>
      <c r="CA72" s="570"/>
      <c r="CB72" s="571"/>
    </row>
    <row r="73" spans="1:98" s="17" customFormat="1" ht="14.25" customHeight="1">
      <c r="A73" s="410">
        <v>1</v>
      </c>
      <c r="B73" s="411"/>
      <c r="C73" s="411"/>
      <c r="D73" s="412"/>
      <c r="E73" s="416" t="s">
        <v>283</v>
      </c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  <c r="AI73" s="417"/>
      <c r="AJ73" s="417"/>
      <c r="AK73" s="417"/>
      <c r="AL73" s="417"/>
      <c r="AM73" s="417"/>
      <c r="AN73" s="417"/>
      <c r="AO73" s="417"/>
      <c r="AP73" s="417"/>
      <c r="AQ73" s="417"/>
      <c r="AR73" s="417"/>
      <c r="AS73" s="417"/>
      <c r="AT73" s="417"/>
      <c r="AU73" s="417"/>
      <c r="AV73" s="417"/>
      <c r="AW73" s="417"/>
      <c r="AX73" s="417"/>
      <c r="AY73" s="417"/>
      <c r="AZ73" s="417"/>
      <c r="BA73" s="417"/>
      <c r="BB73" s="417"/>
      <c r="BC73" s="418"/>
      <c r="BD73" s="398">
        <v>1</v>
      </c>
      <c r="BE73" s="399"/>
      <c r="BF73" s="399"/>
      <c r="BG73" s="399"/>
      <c r="BH73" s="399"/>
      <c r="BI73" s="399"/>
      <c r="BJ73" s="399"/>
      <c r="BK73" s="399"/>
      <c r="BL73" s="399"/>
      <c r="BM73" s="400"/>
      <c r="BN73" s="492">
        <v>3500</v>
      </c>
      <c r="BO73" s="493"/>
      <c r="BP73" s="493"/>
      <c r="BQ73" s="493"/>
      <c r="BR73" s="493"/>
      <c r="BS73" s="493"/>
      <c r="BT73" s="493"/>
      <c r="BU73" s="493"/>
      <c r="BV73" s="493"/>
      <c r="BW73" s="493"/>
      <c r="BX73" s="493"/>
      <c r="BY73" s="493"/>
      <c r="BZ73" s="493"/>
      <c r="CA73" s="493"/>
      <c r="CB73" s="494"/>
    </row>
    <row r="74" spans="1:98" s="17" customFormat="1" ht="14.25" customHeight="1">
      <c r="A74" s="410">
        <v>2</v>
      </c>
      <c r="B74" s="411"/>
      <c r="C74" s="411"/>
      <c r="D74" s="412"/>
      <c r="E74" s="416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417"/>
      <c r="AM74" s="417"/>
      <c r="AN74" s="417"/>
      <c r="AO74" s="417"/>
      <c r="AP74" s="417"/>
      <c r="AQ74" s="417"/>
      <c r="AR74" s="417"/>
      <c r="AS74" s="417"/>
      <c r="AT74" s="417"/>
      <c r="AU74" s="417"/>
      <c r="AV74" s="417"/>
      <c r="AW74" s="417"/>
      <c r="AX74" s="417"/>
      <c r="AY74" s="417"/>
      <c r="AZ74" s="417"/>
      <c r="BA74" s="417"/>
      <c r="BB74" s="417"/>
      <c r="BC74" s="418"/>
      <c r="BD74" s="398"/>
      <c r="BE74" s="399"/>
      <c r="BF74" s="399"/>
      <c r="BG74" s="399"/>
      <c r="BH74" s="399"/>
      <c r="BI74" s="399"/>
      <c r="BJ74" s="399"/>
      <c r="BK74" s="399"/>
      <c r="BL74" s="399"/>
      <c r="BM74" s="400"/>
      <c r="BN74" s="492"/>
      <c r="BO74" s="493"/>
      <c r="BP74" s="493"/>
      <c r="BQ74" s="493"/>
      <c r="BR74" s="493"/>
      <c r="BS74" s="493"/>
      <c r="BT74" s="493"/>
      <c r="BU74" s="493"/>
      <c r="BV74" s="493"/>
      <c r="BW74" s="493"/>
      <c r="BX74" s="493"/>
      <c r="BY74" s="493"/>
      <c r="BZ74" s="493"/>
      <c r="CA74" s="493"/>
      <c r="CB74" s="494"/>
    </row>
    <row r="75" spans="1:98" s="17" customFormat="1" ht="14.25" customHeight="1">
      <c r="A75" s="438"/>
      <c r="B75" s="439"/>
      <c r="C75" s="439"/>
      <c r="D75" s="440"/>
      <c r="E75" s="404" t="s">
        <v>119</v>
      </c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5"/>
      <c r="AJ75" s="405"/>
      <c r="AK75" s="405"/>
      <c r="AL75" s="405"/>
      <c r="AM75" s="405"/>
      <c r="AN75" s="405"/>
      <c r="AO75" s="405"/>
      <c r="AP75" s="405"/>
      <c r="AQ75" s="405"/>
      <c r="AR75" s="405"/>
      <c r="AS75" s="405"/>
      <c r="AT75" s="405"/>
      <c r="AU75" s="405"/>
      <c r="AV75" s="405"/>
      <c r="AW75" s="405"/>
      <c r="AX75" s="405"/>
      <c r="AY75" s="405"/>
      <c r="AZ75" s="405"/>
      <c r="BA75" s="405"/>
      <c r="BB75" s="405"/>
      <c r="BC75" s="406"/>
      <c r="BD75" s="398" t="s">
        <v>9</v>
      </c>
      <c r="BE75" s="399"/>
      <c r="BF75" s="399"/>
      <c r="BG75" s="399"/>
      <c r="BH75" s="399"/>
      <c r="BI75" s="399"/>
      <c r="BJ75" s="399"/>
      <c r="BK75" s="399"/>
      <c r="BL75" s="399"/>
      <c r="BM75" s="400"/>
      <c r="BN75" s="413">
        <f>SUM(BN73:BN74)</f>
        <v>3500</v>
      </c>
      <c r="BO75" s="414"/>
      <c r="BP75" s="414"/>
      <c r="BQ75" s="414"/>
      <c r="BR75" s="414"/>
      <c r="BS75" s="414"/>
      <c r="BT75" s="414"/>
      <c r="BU75" s="414"/>
      <c r="BV75" s="414"/>
      <c r="BW75" s="414"/>
      <c r="BX75" s="414"/>
      <c r="BY75" s="414"/>
      <c r="BZ75" s="414"/>
      <c r="CA75" s="414"/>
      <c r="CB75" s="415"/>
    </row>
    <row r="76" spans="1:98" s="17" customFormat="1" ht="14.25" customHeight="1">
      <c r="A76" s="438"/>
      <c r="B76" s="439"/>
      <c r="C76" s="439"/>
      <c r="D76" s="440"/>
      <c r="E76" s="404" t="s">
        <v>120</v>
      </c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05"/>
      <c r="AB76" s="405"/>
      <c r="AC76" s="405"/>
      <c r="AD76" s="405"/>
      <c r="AE76" s="405"/>
      <c r="AF76" s="405"/>
      <c r="AG76" s="405"/>
      <c r="AH76" s="405"/>
      <c r="AI76" s="405"/>
      <c r="AJ76" s="405"/>
      <c r="AK76" s="405"/>
      <c r="AL76" s="405"/>
      <c r="AM76" s="405"/>
      <c r="AN76" s="405"/>
      <c r="AO76" s="405"/>
      <c r="AP76" s="405"/>
      <c r="AQ76" s="405"/>
      <c r="AR76" s="405"/>
      <c r="AS76" s="405"/>
      <c r="AT76" s="405"/>
      <c r="AU76" s="405"/>
      <c r="AV76" s="405"/>
      <c r="AW76" s="405"/>
      <c r="AX76" s="405"/>
      <c r="AY76" s="405"/>
      <c r="AZ76" s="405"/>
      <c r="BA76" s="405"/>
      <c r="BB76" s="405"/>
      <c r="BC76" s="406"/>
      <c r="BD76" s="398" t="s">
        <v>9</v>
      </c>
      <c r="BE76" s="399"/>
      <c r="BF76" s="399"/>
      <c r="BG76" s="399"/>
      <c r="BH76" s="399"/>
      <c r="BI76" s="399"/>
      <c r="BJ76" s="399"/>
      <c r="BK76" s="399"/>
      <c r="BL76" s="399"/>
      <c r="BM76" s="400"/>
      <c r="BN76" s="407">
        <f>BN75</f>
        <v>3500</v>
      </c>
      <c r="BO76" s="408"/>
      <c r="BP76" s="408"/>
      <c r="BQ76" s="408"/>
      <c r="BR76" s="408"/>
      <c r="BS76" s="408"/>
      <c r="BT76" s="408"/>
      <c r="BU76" s="408"/>
      <c r="BV76" s="408"/>
      <c r="BW76" s="408"/>
      <c r="BX76" s="408"/>
      <c r="BY76" s="408"/>
      <c r="BZ76" s="408"/>
      <c r="CA76" s="408"/>
      <c r="CB76" s="409"/>
    </row>
    <row r="77" spans="1:98" s="17" customFormat="1" ht="14.25" customHeight="1"/>
    <row r="78" spans="1:98" s="23" customFormat="1" ht="15.75">
      <c r="A78" s="380" t="s">
        <v>284</v>
      </c>
      <c r="B78" s="380"/>
      <c r="C78" s="380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0"/>
      <c r="R78" s="380"/>
      <c r="S78" s="380"/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0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80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0"/>
      <c r="BM78" s="380"/>
      <c r="BN78" s="380"/>
      <c r="BO78" s="380"/>
      <c r="BP78" s="380"/>
      <c r="BQ78" s="380"/>
      <c r="BR78" s="380"/>
      <c r="BS78" s="380"/>
      <c r="BT78" s="380"/>
      <c r="BU78" s="380"/>
      <c r="BV78" s="380"/>
      <c r="BW78" s="380"/>
      <c r="BX78" s="380"/>
      <c r="BY78" s="380"/>
      <c r="BZ78" s="380"/>
      <c r="CA78" s="380"/>
      <c r="CB78" s="380"/>
    </row>
    <row r="79" spans="1:98" s="23" customFormat="1" ht="15.75">
      <c r="A79" s="380" t="s">
        <v>433</v>
      </c>
      <c r="B79" s="380"/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0"/>
      <c r="AG79" s="380"/>
      <c r="AH79" s="380"/>
      <c r="AI79" s="380"/>
      <c r="AJ79" s="380"/>
      <c r="AK79" s="380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380"/>
      <c r="AZ79" s="380"/>
      <c r="BA79" s="380"/>
      <c r="BB79" s="380"/>
      <c r="BC79" s="380"/>
      <c r="BD79" s="380"/>
      <c r="BE79" s="380"/>
      <c r="BF79" s="380"/>
      <c r="BG79" s="380"/>
      <c r="BH79" s="380"/>
      <c r="BI79" s="380"/>
      <c r="BJ79" s="380"/>
      <c r="BK79" s="380"/>
      <c r="BL79" s="380"/>
      <c r="BM79" s="380"/>
      <c r="BN79" s="380"/>
      <c r="BO79" s="380"/>
      <c r="BP79" s="380"/>
      <c r="BQ79" s="380"/>
      <c r="BR79" s="380"/>
      <c r="BS79" s="380"/>
      <c r="BT79" s="380"/>
      <c r="BU79" s="380"/>
      <c r="BV79" s="380"/>
      <c r="BW79" s="380"/>
      <c r="BX79" s="380"/>
      <c r="BY79" s="380"/>
      <c r="BZ79" s="380"/>
      <c r="CA79" s="380"/>
      <c r="CB79" s="380"/>
    </row>
    <row r="80" spans="1:98" s="23" customFormat="1" ht="15.75">
      <c r="A80" s="221"/>
      <c r="B80" s="380" t="s">
        <v>545</v>
      </c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0"/>
      <c r="BM80" s="380"/>
      <c r="BN80" s="380"/>
      <c r="BO80" s="380"/>
      <c r="BP80" s="380"/>
      <c r="BQ80" s="380"/>
      <c r="BR80" s="380"/>
      <c r="BS80" s="380"/>
      <c r="BT80" s="380"/>
      <c r="BU80" s="380"/>
      <c r="BV80" s="380"/>
      <c r="BW80" s="380"/>
      <c r="BX80" s="380"/>
      <c r="BY80" s="380"/>
      <c r="BZ80" s="380"/>
      <c r="CA80" s="380"/>
      <c r="CB80" s="380"/>
      <c r="CC80" s="380"/>
    </row>
    <row r="81" spans="1:80" s="25" customFormat="1" ht="9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</row>
    <row r="82" spans="1:80">
      <c r="A82" s="377" t="s">
        <v>89</v>
      </c>
      <c r="B82" s="378"/>
      <c r="C82" s="378"/>
      <c r="D82" s="379"/>
      <c r="E82" s="377" t="s">
        <v>121</v>
      </c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8"/>
      <c r="AH82" s="378"/>
      <c r="AI82" s="378"/>
      <c r="AJ82" s="378"/>
      <c r="AK82" s="378"/>
      <c r="AL82" s="378"/>
      <c r="AM82" s="378"/>
      <c r="AN82" s="378"/>
      <c r="AO82" s="378"/>
      <c r="AP82" s="378"/>
      <c r="AQ82" s="378"/>
      <c r="AR82" s="379"/>
      <c r="AS82" s="377" t="s">
        <v>123</v>
      </c>
      <c r="AT82" s="378"/>
      <c r="AU82" s="378"/>
      <c r="AV82" s="378"/>
      <c r="AW82" s="378"/>
      <c r="AX82" s="378"/>
      <c r="AY82" s="378"/>
      <c r="AZ82" s="378"/>
      <c r="BA82" s="378"/>
      <c r="BB82" s="379"/>
      <c r="BC82" s="377" t="s">
        <v>224</v>
      </c>
      <c r="BD82" s="378"/>
      <c r="BE82" s="378"/>
      <c r="BF82" s="378"/>
      <c r="BG82" s="378"/>
      <c r="BH82" s="378"/>
      <c r="BI82" s="378"/>
      <c r="BJ82" s="378"/>
      <c r="BK82" s="378"/>
      <c r="BL82" s="378"/>
      <c r="BM82" s="379"/>
      <c r="BN82" s="377" t="s">
        <v>78</v>
      </c>
      <c r="BO82" s="378"/>
      <c r="BP82" s="378"/>
      <c r="BQ82" s="378"/>
      <c r="BR82" s="378"/>
      <c r="BS82" s="378"/>
      <c r="BT82" s="378"/>
      <c r="BU82" s="378"/>
      <c r="BV82" s="378"/>
      <c r="BW82" s="378"/>
      <c r="BX82" s="378"/>
      <c r="BY82" s="378"/>
      <c r="BZ82" s="378"/>
      <c r="CA82" s="378"/>
      <c r="CB82" s="379"/>
    </row>
    <row r="83" spans="1:80">
      <c r="A83" s="374" t="s">
        <v>96</v>
      </c>
      <c r="B83" s="375"/>
      <c r="C83" s="375"/>
      <c r="D83" s="376"/>
      <c r="E83" s="374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375"/>
      <c r="W83" s="375"/>
      <c r="X83" s="375"/>
      <c r="Y83" s="375"/>
      <c r="Z83" s="375"/>
      <c r="AA83" s="375"/>
      <c r="AB83" s="375"/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  <c r="AN83" s="375"/>
      <c r="AO83" s="375"/>
      <c r="AP83" s="375"/>
      <c r="AQ83" s="375"/>
      <c r="AR83" s="376"/>
      <c r="AS83" s="374"/>
      <c r="AT83" s="375"/>
      <c r="AU83" s="375"/>
      <c r="AV83" s="375"/>
      <c r="AW83" s="375"/>
      <c r="AX83" s="375"/>
      <c r="AY83" s="375"/>
      <c r="AZ83" s="375"/>
      <c r="BA83" s="375"/>
      <c r="BB83" s="376"/>
      <c r="BC83" s="374" t="s">
        <v>225</v>
      </c>
      <c r="BD83" s="375"/>
      <c r="BE83" s="375"/>
      <c r="BF83" s="375"/>
      <c r="BG83" s="375"/>
      <c r="BH83" s="375"/>
      <c r="BI83" s="375"/>
      <c r="BJ83" s="375"/>
      <c r="BK83" s="375"/>
      <c r="BL83" s="375"/>
      <c r="BM83" s="376"/>
      <c r="BN83" s="374" t="s">
        <v>226</v>
      </c>
      <c r="BO83" s="375"/>
      <c r="BP83" s="375"/>
      <c r="BQ83" s="375"/>
      <c r="BR83" s="375"/>
      <c r="BS83" s="375"/>
      <c r="BT83" s="375"/>
      <c r="BU83" s="375"/>
      <c r="BV83" s="375"/>
      <c r="BW83" s="375"/>
      <c r="BX83" s="375"/>
      <c r="BY83" s="375"/>
      <c r="BZ83" s="375"/>
      <c r="CA83" s="375"/>
      <c r="CB83" s="376"/>
    </row>
    <row r="84" spans="1:80">
      <c r="A84" s="374"/>
      <c r="B84" s="375"/>
      <c r="C84" s="375"/>
      <c r="D84" s="376"/>
      <c r="E84" s="374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375"/>
      <c r="AL84" s="375"/>
      <c r="AM84" s="375"/>
      <c r="AN84" s="375"/>
      <c r="AO84" s="375"/>
      <c r="AP84" s="375"/>
      <c r="AQ84" s="375"/>
      <c r="AR84" s="376"/>
      <c r="AS84" s="374"/>
      <c r="AT84" s="375"/>
      <c r="AU84" s="375"/>
      <c r="AV84" s="375"/>
      <c r="AW84" s="375"/>
      <c r="AX84" s="375"/>
      <c r="AY84" s="375"/>
      <c r="AZ84" s="375"/>
      <c r="BA84" s="375"/>
      <c r="BB84" s="376"/>
      <c r="BC84" s="374" t="s">
        <v>130</v>
      </c>
      <c r="BD84" s="375"/>
      <c r="BE84" s="375"/>
      <c r="BF84" s="375"/>
      <c r="BG84" s="375"/>
      <c r="BH84" s="375"/>
      <c r="BI84" s="375"/>
      <c r="BJ84" s="375"/>
      <c r="BK84" s="375"/>
      <c r="BL84" s="375"/>
      <c r="BM84" s="376"/>
      <c r="BN84" s="374"/>
      <c r="BO84" s="375"/>
      <c r="BP84" s="375"/>
      <c r="BQ84" s="375"/>
      <c r="BR84" s="375"/>
      <c r="BS84" s="375"/>
      <c r="BT84" s="375"/>
      <c r="BU84" s="375"/>
      <c r="BV84" s="375"/>
      <c r="BW84" s="375"/>
      <c r="BX84" s="375"/>
      <c r="BY84" s="375"/>
      <c r="BZ84" s="375"/>
      <c r="CA84" s="375"/>
      <c r="CB84" s="376"/>
    </row>
    <row r="85" spans="1:80">
      <c r="A85" s="383"/>
      <c r="B85" s="384"/>
      <c r="C85" s="384"/>
      <c r="D85" s="385"/>
      <c r="E85" s="383">
        <v>1</v>
      </c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  <c r="AQ85" s="384"/>
      <c r="AR85" s="385"/>
      <c r="AS85" s="383">
        <v>2</v>
      </c>
      <c r="AT85" s="384"/>
      <c r="AU85" s="384"/>
      <c r="AV85" s="384"/>
      <c r="AW85" s="384"/>
      <c r="AX85" s="384"/>
      <c r="AY85" s="384"/>
      <c r="AZ85" s="384"/>
      <c r="BA85" s="384"/>
      <c r="BB85" s="385"/>
      <c r="BC85" s="383">
        <v>3</v>
      </c>
      <c r="BD85" s="384"/>
      <c r="BE85" s="384"/>
      <c r="BF85" s="384"/>
      <c r="BG85" s="384"/>
      <c r="BH85" s="384"/>
      <c r="BI85" s="384"/>
      <c r="BJ85" s="384"/>
      <c r="BK85" s="384"/>
      <c r="BL85" s="384"/>
      <c r="BM85" s="385"/>
      <c r="BN85" s="383">
        <v>4</v>
      </c>
      <c r="BO85" s="384"/>
      <c r="BP85" s="384"/>
      <c r="BQ85" s="384"/>
      <c r="BR85" s="384"/>
      <c r="BS85" s="384"/>
      <c r="BT85" s="384"/>
      <c r="BU85" s="384"/>
      <c r="BV85" s="384"/>
      <c r="BW85" s="384"/>
      <c r="BX85" s="384"/>
      <c r="BY85" s="384"/>
      <c r="BZ85" s="384"/>
      <c r="CA85" s="384"/>
      <c r="CB85" s="385"/>
    </row>
    <row r="86" spans="1:80" ht="15" customHeight="1">
      <c r="A86" s="410">
        <v>1</v>
      </c>
      <c r="B86" s="411"/>
      <c r="C86" s="411"/>
      <c r="D86" s="412"/>
      <c r="E86" s="438" t="s">
        <v>551</v>
      </c>
      <c r="F86" s="439"/>
      <c r="G86" s="439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H86" s="439"/>
      <c r="AI86" s="439"/>
      <c r="AJ86" s="439"/>
      <c r="AK86" s="439"/>
      <c r="AL86" s="439"/>
      <c r="AM86" s="439"/>
      <c r="AN86" s="439"/>
      <c r="AO86" s="439"/>
      <c r="AP86" s="439"/>
      <c r="AQ86" s="439"/>
      <c r="AR86" s="440"/>
      <c r="AS86" s="410">
        <v>2</v>
      </c>
      <c r="AT86" s="411"/>
      <c r="AU86" s="411"/>
      <c r="AV86" s="411"/>
      <c r="AW86" s="411"/>
      <c r="AX86" s="411"/>
      <c r="AY86" s="411"/>
      <c r="AZ86" s="411"/>
      <c r="BA86" s="411"/>
      <c r="BB86" s="412"/>
      <c r="BC86" s="398">
        <v>2340</v>
      </c>
      <c r="BD86" s="399"/>
      <c r="BE86" s="399"/>
      <c r="BF86" s="399"/>
      <c r="BG86" s="399"/>
      <c r="BH86" s="399"/>
      <c r="BI86" s="399"/>
      <c r="BJ86" s="399"/>
      <c r="BK86" s="399"/>
      <c r="BL86" s="399"/>
      <c r="BM86" s="400"/>
      <c r="BN86" s="486">
        <f>AS86*BC86</f>
        <v>4680</v>
      </c>
      <c r="BO86" s="487"/>
      <c r="BP86" s="487"/>
      <c r="BQ86" s="487"/>
      <c r="BR86" s="487"/>
      <c r="BS86" s="487"/>
      <c r="BT86" s="487"/>
      <c r="BU86" s="487"/>
      <c r="BV86" s="487"/>
      <c r="BW86" s="487"/>
      <c r="BX86" s="487"/>
      <c r="BY86" s="487"/>
      <c r="BZ86" s="487"/>
      <c r="CA86" s="487"/>
      <c r="CB86" s="488"/>
    </row>
    <row r="87" spans="1:80" ht="15" customHeight="1">
      <c r="A87" s="410"/>
      <c r="B87" s="411"/>
      <c r="C87" s="411"/>
      <c r="D87" s="412"/>
      <c r="E87" s="438" t="s">
        <v>552</v>
      </c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39"/>
      <c r="AL87" s="439"/>
      <c r="AM87" s="439"/>
      <c r="AN87" s="439"/>
      <c r="AO87" s="439"/>
      <c r="AP87" s="439"/>
      <c r="AQ87" s="439"/>
      <c r="AR87" s="440"/>
      <c r="AS87" s="410">
        <v>4</v>
      </c>
      <c r="AT87" s="411"/>
      <c r="AU87" s="411"/>
      <c r="AV87" s="411"/>
      <c r="AW87" s="411"/>
      <c r="AX87" s="411"/>
      <c r="AY87" s="411"/>
      <c r="AZ87" s="411"/>
      <c r="BA87" s="411"/>
      <c r="BB87" s="412"/>
      <c r="BC87" s="398">
        <v>1500</v>
      </c>
      <c r="BD87" s="399"/>
      <c r="BE87" s="399"/>
      <c r="BF87" s="399"/>
      <c r="BG87" s="399"/>
      <c r="BH87" s="399"/>
      <c r="BI87" s="399"/>
      <c r="BJ87" s="399"/>
      <c r="BK87" s="399"/>
      <c r="BL87" s="399"/>
      <c r="BM87" s="400"/>
      <c r="BN87" s="486">
        <f>AS87*BC87</f>
        <v>6000</v>
      </c>
      <c r="BO87" s="487"/>
      <c r="BP87" s="487"/>
      <c r="BQ87" s="487"/>
      <c r="BR87" s="487"/>
      <c r="BS87" s="487"/>
      <c r="BT87" s="487"/>
      <c r="BU87" s="487"/>
      <c r="BV87" s="487"/>
      <c r="BW87" s="487"/>
      <c r="BX87" s="487"/>
      <c r="BY87" s="487"/>
      <c r="BZ87" s="487"/>
      <c r="CA87" s="487"/>
      <c r="CB87" s="488"/>
    </row>
    <row r="88" spans="1:80" ht="15" customHeight="1">
      <c r="A88" s="398"/>
      <c r="B88" s="399"/>
      <c r="C88" s="399"/>
      <c r="D88" s="400"/>
      <c r="E88" s="416" t="s">
        <v>553</v>
      </c>
      <c r="F88" s="531"/>
      <c r="G88" s="531"/>
      <c r="H88" s="531"/>
      <c r="I88" s="531"/>
      <c r="J88" s="531"/>
      <c r="K88" s="531"/>
      <c r="L88" s="531"/>
      <c r="M88" s="531"/>
      <c r="N88" s="531"/>
      <c r="O88" s="531"/>
      <c r="P88" s="531"/>
      <c r="Q88" s="531"/>
      <c r="R88" s="531"/>
      <c r="S88" s="531"/>
      <c r="T88" s="531"/>
      <c r="U88" s="531"/>
      <c r="V88" s="531"/>
      <c r="W88" s="531"/>
      <c r="X88" s="531"/>
      <c r="Y88" s="531"/>
      <c r="Z88" s="531"/>
      <c r="AA88" s="531"/>
      <c r="AB88" s="531"/>
      <c r="AC88" s="531"/>
      <c r="AD88" s="531"/>
      <c r="AE88" s="531"/>
      <c r="AF88" s="531"/>
      <c r="AG88" s="531"/>
      <c r="AH88" s="531"/>
      <c r="AI88" s="531"/>
      <c r="AJ88" s="531"/>
      <c r="AK88" s="531"/>
      <c r="AL88" s="531"/>
      <c r="AM88" s="531"/>
      <c r="AN88" s="531"/>
      <c r="AO88" s="531"/>
      <c r="AP88" s="531"/>
      <c r="AQ88" s="531"/>
      <c r="AR88" s="532"/>
      <c r="AS88" s="410">
        <v>1</v>
      </c>
      <c r="AT88" s="411"/>
      <c r="AU88" s="411"/>
      <c r="AV88" s="411"/>
      <c r="AW88" s="411"/>
      <c r="AX88" s="411"/>
      <c r="AY88" s="411"/>
      <c r="AZ88" s="411"/>
      <c r="BA88" s="411"/>
      <c r="BB88" s="412"/>
      <c r="BC88" s="395">
        <v>750</v>
      </c>
      <c r="BD88" s="396"/>
      <c r="BE88" s="396"/>
      <c r="BF88" s="396"/>
      <c r="BG88" s="396"/>
      <c r="BH88" s="396"/>
      <c r="BI88" s="396"/>
      <c r="BJ88" s="396"/>
      <c r="BK88" s="396"/>
      <c r="BL88" s="396"/>
      <c r="BM88" s="397"/>
      <c r="BN88" s="533">
        <f t="shared" ref="BN88:BN101" si="0">BC88*AS88</f>
        <v>750</v>
      </c>
      <c r="BO88" s="534"/>
      <c r="BP88" s="534"/>
      <c r="BQ88" s="534"/>
      <c r="BR88" s="534"/>
      <c r="BS88" s="534"/>
      <c r="BT88" s="534"/>
      <c r="BU88" s="534"/>
      <c r="BV88" s="534"/>
      <c r="BW88" s="534"/>
      <c r="BX88" s="534"/>
      <c r="BY88" s="534"/>
      <c r="BZ88" s="534"/>
      <c r="CA88" s="534"/>
      <c r="CB88" s="535"/>
    </row>
    <row r="89" spans="1:80" ht="15" customHeight="1">
      <c r="A89" s="398"/>
      <c r="B89" s="399"/>
      <c r="C89" s="399"/>
      <c r="D89" s="400"/>
      <c r="E89" s="416" t="s">
        <v>554</v>
      </c>
      <c r="F89" s="417"/>
      <c r="G89" s="417"/>
      <c r="H89" s="417"/>
      <c r="I89" s="417"/>
      <c r="J89" s="417"/>
      <c r="K89" s="417"/>
      <c r="L89" s="417"/>
      <c r="M89" s="417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417"/>
      <c r="AJ89" s="417"/>
      <c r="AK89" s="417"/>
      <c r="AL89" s="417"/>
      <c r="AM89" s="417"/>
      <c r="AN89" s="417"/>
      <c r="AO89" s="417"/>
      <c r="AP89" s="417"/>
      <c r="AQ89" s="417"/>
      <c r="AR89" s="418"/>
      <c r="AS89" s="410">
        <v>1</v>
      </c>
      <c r="AT89" s="411"/>
      <c r="AU89" s="411"/>
      <c r="AV89" s="411"/>
      <c r="AW89" s="411"/>
      <c r="AX89" s="411"/>
      <c r="AY89" s="411"/>
      <c r="AZ89" s="411"/>
      <c r="BA89" s="411"/>
      <c r="BB89" s="412"/>
      <c r="BC89" s="395">
        <v>170</v>
      </c>
      <c r="BD89" s="396"/>
      <c r="BE89" s="396"/>
      <c r="BF89" s="396"/>
      <c r="BG89" s="396"/>
      <c r="BH89" s="396"/>
      <c r="BI89" s="396"/>
      <c r="BJ89" s="396"/>
      <c r="BK89" s="396"/>
      <c r="BL89" s="396"/>
      <c r="BM89" s="397"/>
      <c r="BN89" s="533">
        <f t="shared" si="0"/>
        <v>170</v>
      </c>
      <c r="BO89" s="534"/>
      <c r="BP89" s="534"/>
      <c r="BQ89" s="534"/>
      <c r="BR89" s="534"/>
      <c r="BS89" s="534"/>
      <c r="BT89" s="534"/>
      <c r="BU89" s="534"/>
      <c r="BV89" s="534"/>
      <c r="BW89" s="534"/>
      <c r="BX89" s="534"/>
      <c r="BY89" s="534"/>
      <c r="BZ89" s="534"/>
      <c r="CA89" s="534"/>
      <c r="CB89" s="535"/>
    </row>
    <row r="90" spans="1:80" ht="15" customHeight="1">
      <c r="A90" s="398"/>
      <c r="B90" s="399"/>
      <c r="C90" s="399"/>
      <c r="D90" s="400"/>
      <c r="E90" s="416" t="s">
        <v>459</v>
      </c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417"/>
      <c r="AE90" s="417"/>
      <c r="AF90" s="417"/>
      <c r="AG90" s="417"/>
      <c r="AH90" s="417"/>
      <c r="AI90" s="417"/>
      <c r="AJ90" s="417"/>
      <c r="AK90" s="417"/>
      <c r="AL90" s="417"/>
      <c r="AM90" s="417"/>
      <c r="AN90" s="417"/>
      <c r="AO90" s="417"/>
      <c r="AP90" s="417"/>
      <c r="AQ90" s="417"/>
      <c r="AR90" s="418"/>
      <c r="AS90" s="410">
        <v>300</v>
      </c>
      <c r="AT90" s="411"/>
      <c r="AU90" s="411"/>
      <c r="AV90" s="411"/>
      <c r="AW90" s="411"/>
      <c r="AX90" s="411"/>
      <c r="AY90" s="411"/>
      <c r="AZ90" s="411"/>
      <c r="BA90" s="411"/>
      <c r="BB90" s="412"/>
      <c r="BC90" s="395">
        <v>1</v>
      </c>
      <c r="BD90" s="396"/>
      <c r="BE90" s="396"/>
      <c r="BF90" s="396"/>
      <c r="BG90" s="396"/>
      <c r="BH90" s="396"/>
      <c r="BI90" s="396"/>
      <c r="BJ90" s="396"/>
      <c r="BK90" s="396"/>
      <c r="BL90" s="396"/>
      <c r="BM90" s="397"/>
      <c r="BN90" s="533">
        <f t="shared" si="0"/>
        <v>300</v>
      </c>
      <c r="BO90" s="534"/>
      <c r="BP90" s="534"/>
      <c r="BQ90" s="534"/>
      <c r="BR90" s="534"/>
      <c r="BS90" s="534"/>
      <c r="BT90" s="534"/>
      <c r="BU90" s="534"/>
      <c r="BV90" s="534"/>
      <c r="BW90" s="534"/>
      <c r="BX90" s="534"/>
      <c r="BY90" s="534"/>
      <c r="BZ90" s="534"/>
      <c r="CA90" s="534"/>
      <c r="CB90" s="535"/>
    </row>
    <row r="91" spans="1:80" ht="15" customHeight="1">
      <c r="A91" s="410"/>
      <c r="B91" s="411"/>
      <c r="C91" s="411"/>
      <c r="D91" s="412"/>
      <c r="E91" s="438" t="s">
        <v>457</v>
      </c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  <c r="AQ91" s="439"/>
      <c r="AR91" s="440"/>
      <c r="AS91" s="410">
        <v>14</v>
      </c>
      <c r="AT91" s="411"/>
      <c r="AU91" s="411"/>
      <c r="AV91" s="411"/>
      <c r="AW91" s="411"/>
      <c r="AX91" s="411"/>
      <c r="AY91" s="411"/>
      <c r="AZ91" s="411"/>
      <c r="BA91" s="411"/>
      <c r="BB91" s="412"/>
      <c r="BC91" s="398">
        <v>375</v>
      </c>
      <c r="BD91" s="399"/>
      <c r="BE91" s="399"/>
      <c r="BF91" s="399"/>
      <c r="BG91" s="399"/>
      <c r="BH91" s="399"/>
      <c r="BI91" s="399"/>
      <c r="BJ91" s="399"/>
      <c r="BK91" s="399"/>
      <c r="BL91" s="399"/>
      <c r="BM91" s="400"/>
      <c r="BN91" s="486">
        <f>AS91*BC91</f>
        <v>5250</v>
      </c>
      <c r="BO91" s="487"/>
      <c r="BP91" s="487"/>
      <c r="BQ91" s="487"/>
      <c r="BR91" s="487"/>
      <c r="BS91" s="487"/>
      <c r="BT91" s="487"/>
      <c r="BU91" s="487"/>
      <c r="BV91" s="487"/>
      <c r="BW91" s="487"/>
      <c r="BX91" s="487"/>
      <c r="BY91" s="487"/>
      <c r="BZ91" s="487"/>
      <c r="CA91" s="487"/>
      <c r="CB91" s="488"/>
    </row>
    <row r="92" spans="1:80" ht="15" customHeight="1">
      <c r="A92" s="410"/>
      <c r="B92" s="411"/>
      <c r="C92" s="411"/>
      <c r="D92" s="412"/>
      <c r="E92" s="438" t="s">
        <v>560</v>
      </c>
      <c r="F92" s="439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H92" s="439"/>
      <c r="AI92" s="439"/>
      <c r="AJ92" s="439"/>
      <c r="AK92" s="439"/>
      <c r="AL92" s="439"/>
      <c r="AM92" s="439"/>
      <c r="AN92" s="439"/>
      <c r="AO92" s="439"/>
      <c r="AP92" s="439"/>
      <c r="AQ92" s="439"/>
      <c r="AR92" s="440"/>
      <c r="AS92" s="410">
        <v>20</v>
      </c>
      <c r="AT92" s="411"/>
      <c r="AU92" s="411"/>
      <c r="AV92" s="411"/>
      <c r="AW92" s="411"/>
      <c r="AX92" s="411"/>
      <c r="AY92" s="411"/>
      <c r="AZ92" s="411"/>
      <c r="BA92" s="411"/>
      <c r="BB92" s="412"/>
      <c r="BC92" s="398">
        <v>15</v>
      </c>
      <c r="BD92" s="399"/>
      <c r="BE92" s="399"/>
      <c r="BF92" s="399"/>
      <c r="BG92" s="399"/>
      <c r="BH92" s="399"/>
      <c r="BI92" s="399"/>
      <c r="BJ92" s="399"/>
      <c r="BK92" s="399"/>
      <c r="BL92" s="399"/>
      <c r="BM92" s="400"/>
      <c r="BN92" s="486">
        <f>AS92*BC92</f>
        <v>300</v>
      </c>
      <c r="BO92" s="487"/>
      <c r="BP92" s="487"/>
      <c r="BQ92" s="487"/>
      <c r="BR92" s="487"/>
      <c r="BS92" s="487"/>
      <c r="BT92" s="487"/>
      <c r="BU92" s="487"/>
      <c r="BV92" s="487"/>
      <c r="BW92" s="487"/>
      <c r="BX92" s="487"/>
      <c r="BY92" s="487"/>
      <c r="BZ92" s="487"/>
      <c r="CA92" s="487"/>
      <c r="CB92" s="488"/>
    </row>
    <row r="93" spans="1:80" ht="15" customHeight="1">
      <c r="A93" s="410"/>
      <c r="B93" s="411"/>
      <c r="C93" s="411"/>
      <c r="D93" s="412"/>
      <c r="E93" s="438" t="s">
        <v>561</v>
      </c>
      <c r="F93" s="439"/>
      <c r="G93" s="439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  <c r="T93" s="439"/>
      <c r="U93" s="439"/>
      <c r="V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H93" s="439"/>
      <c r="AI93" s="439"/>
      <c r="AJ93" s="439"/>
      <c r="AK93" s="439"/>
      <c r="AL93" s="439"/>
      <c r="AM93" s="439"/>
      <c r="AN93" s="439"/>
      <c r="AO93" s="439"/>
      <c r="AP93" s="439"/>
      <c r="AQ93" s="439"/>
      <c r="AR93" s="440"/>
      <c r="AS93" s="410">
        <v>5</v>
      </c>
      <c r="AT93" s="411"/>
      <c r="AU93" s="411"/>
      <c r="AV93" s="411"/>
      <c r="AW93" s="411"/>
      <c r="AX93" s="411"/>
      <c r="AY93" s="411"/>
      <c r="AZ93" s="411"/>
      <c r="BA93" s="411"/>
      <c r="BB93" s="412"/>
      <c r="BC93" s="398">
        <v>27</v>
      </c>
      <c r="BD93" s="399"/>
      <c r="BE93" s="399"/>
      <c r="BF93" s="399"/>
      <c r="BG93" s="399"/>
      <c r="BH93" s="399"/>
      <c r="BI93" s="399"/>
      <c r="BJ93" s="399"/>
      <c r="BK93" s="399"/>
      <c r="BL93" s="399"/>
      <c r="BM93" s="400"/>
      <c r="BN93" s="486">
        <f>AS93*BC93</f>
        <v>135</v>
      </c>
      <c r="BO93" s="487"/>
      <c r="BP93" s="487"/>
      <c r="BQ93" s="487"/>
      <c r="BR93" s="487"/>
      <c r="BS93" s="487"/>
      <c r="BT93" s="487"/>
      <c r="BU93" s="487"/>
      <c r="BV93" s="487"/>
      <c r="BW93" s="487"/>
      <c r="BX93" s="487"/>
      <c r="BY93" s="487"/>
      <c r="BZ93" s="487"/>
      <c r="CA93" s="487"/>
      <c r="CB93" s="488"/>
    </row>
    <row r="94" spans="1:80" ht="15" customHeight="1">
      <c r="A94" s="410"/>
      <c r="B94" s="411"/>
      <c r="C94" s="411"/>
      <c r="D94" s="412"/>
      <c r="E94" s="438" t="s">
        <v>562</v>
      </c>
      <c r="F94" s="439"/>
      <c r="G94" s="439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  <c r="T94" s="439"/>
      <c r="U94" s="439"/>
      <c r="V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H94" s="439"/>
      <c r="AI94" s="439"/>
      <c r="AJ94" s="439"/>
      <c r="AK94" s="439"/>
      <c r="AL94" s="439"/>
      <c r="AM94" s="439"/>
      <c r="AN94" s="439"/>
      <c r="AO94" s="439"/>
      <c r="AP94" s="439"/>
      <c r="AQ94" s="439"/>
      <c r="AR94" s="440"/>
      <c r="AS94" s="410">
        <v>2</v>
      </c>
      <c r="AT94" s="411"/>
      <c r="AU94" s="411"/>
      <c r="AV94" s="411"/>
      <c r="AW94" s="411"/>
      <c r="AX94" s="411"/>
      <c r="AY94" s="411"/>
      <c r="AZ94" s="411"/>
      <c r="BA94" s="411"/>
      <c r="BB94" s="412"/>
      <c r="BC94" s="398">
        <v>350</v>
      </c>
      <c r="BD94" s="399"/>
      <c r="BE94" s="399"/>
      <c r="BF94" s="399"/>
      <c r="BG94" s="399"/>
      <c r="BH94" s="399"/>
      <c r="BI94" s="399"/>
      <c r="BJ94" s="399"/>
      <c r="BK94" s="399"/>
      <c r="BL94" s="399"/>
      <c r="BM94" s="400"/>
      <c r="BN94" s="486">
        <f>AS94*BC94</f>
        <v>700</v>
      </c>
      <c r="BO94" s="487"/>
      <c r="BP94" s="487"/>
      <c r="BQ94" s="487"/>
      <c r="BR94" s="487"/>
      <c r="BS94" s="487"/>
      <c r="BT94" s="487"/>
      <c r="BU94" s="487"/>
      <c r="BV94" s="487"/>
      <c r="BW94" s="487"/>
      <c r="BX94" s="487"/>
      <c r="BY94" s="487"/>
      <c r="BZ94" s="487"/>
      <c r="CA94" s="487"/>
      <c r="CB94" s="488"/>
    </row>
    <row r="95" spans="1:80" ht="15" customHeight="1">
      <c r="A95" s="410"/>
      <c r="B95" s="411"/>
      <c r="C95" s="411"/>
      <c r="D95" s="412"/>
      <c r="E95" s="438" t="s">
        <v>496</v>
      </c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39"/>
      <c r="AL95" s="439"/>
      <c r="AM95" s="439"/>
      <c r="AN95" s="439"/>
      <c r="AO95" s="439"/>
      <c r="AP95" s="439"/>
      <c r="AQ95" s="439"/>
      <c r="AR95" s="440"/>
      <c r="AS95" s="410">
        <v>2</v>
      </c>
      <c r="AT95" s="411"/>
      <c r="AU95" s="411"/>
      <c r="AV95" s="411"/>
      <c r="AW95" s="411"/>
      <c r="AX95" s="411"/>
      <c r="AY95" s="411"/>
      <c r="AZ95" s="411"/>
      <c r="BA95" s="411"/>
      <c r="BB95" s="412"/>
      <c r="BC95" s="398">
        <v>145</v>
      </c>
      <c r="BD95" s="399"/>
      <c r="BE95" s="399"/>
      <c r="BF95" s="399"/>
      <c r="BG95" s="399"/>
      <c r="BH95" s="399"/>
      <c r="BI95" s="399"/>
      <c r="BJ95" s="399"/>
      <c r="BK95" s="399"/>
      <c r="BL95" s="399"/>
      <c r="BM95" s="400"/>
      <c r="BN95" s="486">
        <f>AS95*BC95</f>
        <v>290</v>
      </c>
      <c r="BO95" s="487"/>
      <c r="BP95" s="487"/>
      <c r="BQ95" s="487"/>
      <c r="BR95" s="487"/>
      <c r="BS95" s="487"/>
      <c r="BT95" s="487"/>
      <c r="BU95" s="487"/>
      <c r="BV95" s="487"/>
      <c r="BW95" s="487"/>
      <c r="BX95" s="487"/>
      <c r="BY95" s="487"/>
      <c r="BZ95" s="487"/>
      <c r="CA95" s="487"/>
      <c r="CB95" s="488"/>
    </row>
    <row r="96" spans="1:80" ht="15" customHeight="1">
      <c r="A96" s="398"/>
      <c r="B96" s="399"/>
      <c r="C96" s="399"/>
      <c r="D96" s="400"/>
      <c r="E96" s="416" t="s">
        <v>555</v>
      </c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417"/>
      <c r="AJ96" s="417"/>
      <c r="AK96" s="417"/>
      <c r="AL96" s="417"/>
      <c r="AM96" s="417"/>
      <c r="AN96" s="417"/>
      <c r="AO96" s="417"/>
      <c r="AP96" s="417"/>
      <c r="AQ96" s="417"/>
      <c r="AR96" s="418"/>
      <c r="AS96" s="410">
        <v>2</v>
      </c>
      <c r="AT96" s="411"/>
      <c r="AU96" s="411"/>
      <c r="AV96" s="411"/>
      <c r="AW96" s="411"/>
      <c r="AX96" s="411"/>
      <c r="AY96" s="411"/>
      <c r="AZ96" s="411"/>
      <c r="BA96" s="411"/>
      <c r="BB96" s="412"/>
      <c r="BC96" s="395">
        <v>580</v>
      </c>
      <c r="BD96" s="396"/>
      <c r="BE96" s="396"/>
      <c r="BF96" s="396"/>
      <c r="BG96" s="396"/>
      <c r="BH96" s="396"/>
      <c r="BI96" s="396"/>
      <c r="BJ96" s="396"/>
      <c r="BK96" s="396"/>
      <c r="BL96" s="396"/>
      <c r="BM96" s="397"/>
      <c r="BN96" s="533">
        <f t="shared" si="0"/>
        <v>1160</v>
      </c>
      <c r="BO96" s="534"/>
      <c r="BP96" s="534"/>
      <c r="BQ96" s="534"/>
      <c r="BR96" s="534"/>
      <c r="BS96" s="534"/>
      <c r="BT96" s="534"/>
      <c r="BU96" s="534"/>
      <c r="BV96" s="534"/>
      <c r="BW96" s="534"/>
      <c r="BX96" s="534"/>
      <c r="BY96" s="534"/>
      <c r="BZ96" s="534"/>
      <c r="CA96" s="534"/>
      <c r="CB96" s="535"/>
    </row>
    <row r="97" spans="1:98" ht="15" customHeight="1">
      <c r="A97" s="398"/>
      <c r="B97" s="399"/>
      <c r="C97" s="399"/>
      <c r="D97" s="400"/>
      <c r="E97" s="416" t="s">
        <v>556</v>
      </c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17"/>
      <c r="AD97" s="417"/>
      <c r="AE97" s="417"/>
      <c r="AF97" s="417"/>
      <c r="AG97" s="417"/>
      <c r="AH97" s="417"/>
      <c r="AI97" s="417"/>
      <c r="AJ97" s="417"/>
      <c r="AK97" s="417"/>
      <c r="AL97" s="417"/>
      <c r="AM97" s="417"/>
      <c r="AN97" s="417"/>
      <c r="AO97" s="417"/>
      <c r="AP97" s="417"/>
      <c r="AQ97" s="417"/>
      <c r="AR97" s="418"/>
      <c r="AS97" s="590">
        <v>1</v>
      </c>
      <c r="AT97" s="591"/>
      <c r="AU97" s="591"/>
      <c r="AV97" s="591"/>
      <c r="AW97" s="591"/>
      <c r="AX97" s="591"/>
      <c r="AY97" s="591"/>
      <c r="AZ97" s="591"/>
      <c r="BA97" s="591"/>
      <c r="BB97" s="592"/>
      <c r="BC97" s="395">
        <v>372</v>
      </c>
      <c r="BD97" s="396"/>
      <c r="BE97" s="396"/>
      <c r="BF97" s="396"/>
      <c r="BG97" s="396"/>
      <c r="BH97" s="396"/>
      <c r="BI97" s="396"/>
      <c r="BJ97" s="396"/>
      <c r="BK97" s="396"/>
      <c r="BL97" s="396"/>
      <c r="BM97" s="397"/>
      <c r="BN97" s="533">
        <f t="shared" si="0"/>
        <v>372</v>
      </c>
      <c r="BO97" s="534"/>
      <c r="BP97" s="534"/>
      <c r="BQ97" s="534"/>
      <c r="BR97" s="534"/>
      <c r="BS97" s="534"/>
      <c r="BT97" s="534"/>
      <c r="BU97" s="534"/>
      <c r="BV97" s="534"/>
      <c r="BW97" s="534"/>
      <c r="BX97" s="534"/>
      <c r="BY97" s="534"/>
      <c r="BZ97" s="534"/>
      <c r="CA97" s="534"/>
      <c r="CB97" s="535"/>
    </row>
    <row r="98" spans="1:98" ht="15" customHeight="1">
      <c r="A98" s="398"/>
      <c r="B98" s="399"/>
      <c r="C98" s="399"/>
      <c r="D98" s="400"/>
      <c r="E98" s="416" t="s">
        <v>557</v>
      </c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417"/>
      <c r="AJ98" s="417"/>
      <c r="AK98" s="417"/>
      <c r="AL98" s="417"/>
      <c r="AM98" s="417"/>
      <c r="AN98" s="417"/>
      <c r="AO98" s="417"/>
      <c r="AP98" s="417"/>
      <c r="AQ98" s="417"/>
      <c r="AR98" s="418"/>
      <c r="AS98" s="590">
        <v>12</v>
      </c>
      <c r="AT98" s="591"/>
      <c r="AU98" s="591"/>
      <c r="AV98" s="591"/>
      <c r="AW98" s="591"/>
      <c r="AX98" s="591"/>
      <c r="AY98" s="591"/>
      <c r="AZ98" s="591"/>
      <c r="BA98" s="591"/>
      <c r="BB98" s="592"/>
      <c r="BC98" s="395">
        <v>25</v>
      </c>
      <c r="BD98" s="396"/>
      <c r="BE98" s="396"/>
      <c r="BF98" s="396"/>
      <c r="BG98" s="396"/>
      <c r="BH98" s="396"/>
      <c r="BI98" s="396"/>
      <c r="BJ98" s="396"/>
      <c r="BK98" s="396"/>
      <c r="BL98" s="396"/>
      <c r="BM98" s="397"/>
      <c r="BN98" s="533">
        <f t="shared" si="0"/>
        <v>300</v>
      </c>
      <c r="BO98" s="534"/>
      <c r="BP98" s="534"/>
      <c r="BQ98" s="534"/>
      <c r="BR98" s="534"/>
      <c r="BS98" s="534"/>
      <c r="BT98" s="534"/>
      <c r="BU98" s="534"/>
      <c r="BV98" s="534"/>
      <c r="BW98" s="534"/>
      <c r="BX98" s="534"/>
      <c r="BY98" s="534"/>
      <c r="BZ98" s="534"/>
      <c r="CA98" s="534"/>
      <c r="CB98" s="535"/>
    </row>
    <row r="99" spans="1:98" ht="15" customHeight="1">
      <c r="A99" s="398"/>
      <c r="B99" s="399"/>
      <c r="C99" s="399"/>
      <c r="D99" s="400"/>
      <c r="E99" s="416" t="s">
        <v>493</v>
      </c>
      <c r="F99" s="417"/>
      <c r="G99" s="417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17"/>
      <c r="AD99" s="417"/>
      <c r="AE99" s="417"/>
      <c r="AF99" s="417"/>
      <c r="AG99" s="417"/>
      <c r="AH99" s="417"/>
      <c r="AI99" s="417"/>
      <c r="AJ99" s="417"/>
      <c r="AK99" s="417"/>
      <c r="AL99" s="417"/>
      <c r="AM99" s="417"/>
      <c r="AN99" s="417"/>
      <c r="AO99" s="417"/>
      <c r="AP99" s="417"/>
      <c r="AQ99" s="417"/>
      <c r="AR99" s="418"/>
      <c r="AS99" s="410">
        <v>10</v>
      </c>
      <c r="AT99" s="411"/>
      <c r="AU99" s="411"/>
      <c r="AV99" s="411"/>
      <c r="AW99" s="411"/>
      <c r="AX99" s="411"/>
      <c r="AY99" s="411"/>
      <c r="AZ99" s="411"/>
      <c r="BA99" s="411"/>
      <c r="BB99" s="412"/>
      <c r="BC99" s="395">
        <v>120</v>
      </c>
      <c r="BD99" s="396"/>
      <c r="BE99" s="396"/>
      <c r="BF99" s="396"/>
      <c r="BG99" s="396"/>
      <c r="BH99" s="396"/>
      <c r="BI99" s="396"/>
      <c r="BJ99" s="396"/>
      <c r="BK99" s="396"/>
      <c r="BL99" s="396"/>
      <c r="BM99" s="397"/>
      <c r="BN99" s="533">
        <f t="shared" si="0"/>
        <v>1200</v>
      </c>
      <c r="BO99" s="534"/>
      <c r="BP99" s="534"/>
      <c r="BQ99" s="534"/>
      <c r="BR99" s="534"/>
      <c r="BS99" s="534"/>
      <c r="BT99" s="534"/>
      <c r="BU99" s="534"/>
      <c r="BV99" s="534"/>
      <c r="BW99" s="534"/>
      <c r="BX99" s="534"/>
      <c r="BY99" s="534"/>
      <c r="BZ99" s="534"/>
      <c r="CA99" s="534"/>
      <c r="CB99" s="535"/>
    </row>
    <row r="100" spans="1:98" ht="15" customHeight="1">
      <c r="A100" s="398"/>
      <c r="B100" s="399"/>
      <c r="C100" s="399"/>
      <c r="D100" s="400"/>
      <c r="E100" s="416" t="s">
        <v>558</v>
      </c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  <c r="AK100" s="417"/>
      <c r="AL100" s="417"/>
      <c r="AM100" s="417"/>
      <c r="AN100" s="417"/>
      <c r="AO100" s="417"/>
      <c r="AP100" s="417"/>
      <c r="AQ100" s="417"/>
      <c r="AR100" s="418"/>
      <c r="AS100" s="410">
        <v>10</v>
      </c>
      <c r="AT100" s="411"/>
      <c r="AU100" s="411"/>
      <c r="AV100" s="411"/>
      <c r="AW100" s="411"/>
      <c r="AX100" s="411"/>
      <c r="AY100" s="411"/>
      <c r="AZ100" s="411"/>
      <c r="BA100" s="411"/>
      <c r="BB100" s="412"/>
      <c r="BC100" s="395">
        <v>22.5</v>
      </c>
      <c r="BD100" s="396"/>
      <c r="BE100" s="396"/>
      <c r="BF100" s="396"/>
      <c r="BG100" s="396"/>
      <c r="BH100" s="396"/>
      <c r="BI100" s="396"/>
      <c r="BJ100" s="396"/>
      <c r="BK100" s="396"/>
      <c r="BL100" s="396"/>
      <c r="BM100" s="397"/>
      <c r="BN100" s="533">
        <f t="shared" si="0"/>
        <v>225</v>
      </c>
      <c r="BO100" s="534"/>
      <c r="BP100" s="534"/>
      <c r="BQ100" s="534"/>
      <c r="BR100" s="534"/>
      <c r="BS100" s="534"/>
      <c r="BT100" s="534"/>
      <c r="BU100" s="534"/>
      <c r="BV100" s="534"/>
      <c r="BW100" s="534"/>
      <c r="BX100" s="534"/>
      <c r="BY100" s="534"/>
      <c r="BZ100" s="534"/>
      <c r="CA100" s="534"/>
      <c r="CB100" s="535"/>
    </row>
    <row r="101" spans="1:98" ht="15" customHeight="1">
      <c r="A101" s="398"/>
      <c r="B101" s="399"/>
      <c r="C101" s="399"/>
      <c r="D101" s="400"/>
      <c r="E101" s="416" t="s">
        <v>559</v>
      </c>
      <c r="F101" s="417"/>
      <c r="G101" s="417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417"/>
      <c r="AJ101" s="417"/>
      <c r="AK101" s="417"/>
      <c r="AL101" s="417"/>
      <c r="AM101" s="417"/>
      <c r="AN101" s="417"/>
      <c r="AO101" s="417"/>
      <c r="AP101" s="417"/>
      <c r="AQ101" s="417"/>
      <c r="AR101" s="418"/>
      <c r="AS101" s="410">
        <v>10</v>
      </c>
      <c r="AT101" s="411"/>
      <c r="AU101" s="411"/>
      <c r="AV101" s="411"/>
      <c r="AW101" s="411"/>
      <c r="AX101" s="411"/>
      <c r="AY101" s="411"/>
      <c r="AZ101" s="411"/>
      <c r="BA101" s="411"/>
      <c r="BB101" s="412"/>
      <c r="BC101" s="395">
        <v>45.7</v>
      </c>
      <c r="BD101" s="396"/>
      <c r="BE101" s="396"/>
      <c r="BF101" s="396"/>
      <c r="BG101" s="396"/>
      <c r="BH101" s="396"/>
      <c r="BI101" s="396"/>
      <c r="BJ101" s="396"/>
      <c r="BK101" s="396"/>
      <c r="BL101" s="396"/>
      <c r="BM101" s="397"/>
      <c r="BN101" s="533">
        <f t="shared" si="0"/>
        <v>457</v>
      </c>
      <c r="BO101" s="534"/>
      <c r="BP101" s="534"/>
      <c r="BQ101" s="534"/>
      <c r="BR101" s="534"/>
      <c r="BS101" s="534"/>
      <c r="BT101" s="534"/>
      <c r="BU101" s="534"/>
      <c r="BV101" s="534"/>
      <c r="BW101" s="534"/>
      <c r="BX101" s="534"/>
      <c r="BY101" s="534"/>
      <c r="BZ101" s="534"/>
      <c r="CA101" s="534"/>
      <c r="CB101" s="535"/>
    </row>
    <row r="102" spans="1:98" ht="15" customHeight="1">
      <c r="A102" s="438"/>
      <c r="B102" s="439"/>
      <c r="C102" s="439"/>
      <c r="D102" s="440"/>
      <c r="E102" s="404" t="s">
        <v>119</v>
      </c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5"/>
      <c r="T102" s="405"/>
      <c r="U102" s="405"/>
      <c r="V102" s="405"/>
      <c r="W102" s="405"/>
      <c r="X102" s="405"/>
      <c r="Y102" s="405"/>
      <c r="Z102" s="405"/>
      <c r="AA102" s="405"/>
      <c r="AB102" s="405"/>
      <c r="AC102" s="405"/>
      <c r="AD102" s="405"/>
      <c r="AE102" s="405"/>
      <c r="AF102" s="405"/>
      <c r="AG102" s="405"/>
      <c r="AH102" s="405"/>
      <c r="AI102" s="405"/>
      <c r="AJ102" s="405"/>
      <c r="AK102" s="405"/>
      <c r="AL102" s="405"/>
      <c r="AM102" s="405"/>
      <c r="AN102" s="405"/>
      <c r="AO102" s="405"/>
      <c r="AP102" s="405"/>
      <c r="AQ102" s="405"/>
      <c r="AR102" s="406"/>
      <c r="AS102" s="410" t="s">
        <v>9</v>
      </c>
      <c r="AT102" s="411"/>
      <c r="AU102" s="411"/>
      <c r="AV102" s="411"/>
      <c r="AW102" s="411"/>
      <c r="AX102" s="411"/>
      <c r="AY102" s="411"/>
      <c r="AZ102" s="411"/>
      <c r="BA102" s="411"/>
      <c r="BB102" s="412"/>
      <c r="BC102" s="398" t="s">
        <v>9</v>
      </c>
      <c r="BD102" s="399"/>
      <c r="BE102" s="399"/>
      <c r="BF102" s="399"/>
      <c r="BG102" s="399"/>
      <c r="BH102" s="399"/>
      <c r="BI102" s="399"/>
      <c r="BJ102" s="399"/>
      <c r="BK102" s="399"/>
      <c r="BL102" s="399"/>
      <c r="BM102" s="400"/>
      <c r="BN102" s="623">
        <f>SUM(BN86:CB101)</f>
        <v>22289</v>
      </c>
      <c r="BO102" s="624"/>
      <c r="BP102" s="624"/>
      <c r="BQ102" s="624"/>
      <c r="BR102" s="624"/>
      <c r="BS102" s="624"/>
      <c r="BT102" s="624"/>
      <c r="BU102" s="624"/>
      <c r="BV102" s="624"/>
      <c r="BW102" s="624"/>
      <c r="BX102" s="624"/>
      <c r="BY102" s="624"/>
      <c r="BZ102" s="624"/>
      <c r="CA102" s="624"/>
      <c r="CB102" s="625"/>
    </row>
    <row r="103" spans="1:98" ht="15" customHeight="1">
      <c r="A103" s="438"/>
      <c r="B103" s="439"/>
      <c r="C103" s="439"/>
      <c r="D103" s="440"/>
      <c r="E103" s="404" t="s">
        <v>120</v>
      </c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  <c r="U103" s="405"/>
      <c r="V103" s="405"/>
      <c r="W103" s="405"/>
      <c r="X103" s="405"/>
      <c r="Y103" s="405"/>
      <c r="Z103" s="405"/>
      <c r="AA103" s="405"/>
      <c r="AB103" s="405"/>
      <c r="AC103" s="405"/>
      <c r="AD103" s="405"/>
      <c r="AE103" s="405"/>
      <c r="AF103" s="405"/>
      <c r="AG103" s="405"/>
      <c r="AH103" s="405"/>
      <c r="AI103" s="405"/>
      <c r="AJ103" s="405"/>
      <c r="AK103" s="405"/>
      <c r="AL103" s="405"/>
      <c r="AM103" s="405"/>
      <c r="AN103" s="405"/>
      <c r="AO103" s="405"/>
      <c r="AP103" s="405"/>
      <c r="AQ103" s="405"/>
      <c r="AR103" s="406"/>
      <c r="AS103" s="410" t="s">
        <v>9</v>
      </c>
      <c r="AT103" s="411"/>
      <c r="AU103" s="411"/>
      <c r="AV103" s="411"/>
      <c r="AW103" s="411"/>
      <c r="AX103" s="411"/>
      <c r="AY103" s="411"/>
      <c r="AZ103" s="411"/>
      <c r="BA103" s="411"/>
      <c r="BB103" s="412"/>
      <c r="BC103" s="398" t="s">
        <v>9</v>
      </c>
      <c r="BD103" s="399"/>
      <c r="BE103" s="399"/>
      <c r="BF103" s="399"/>
      <c r="BG103" s="399"/>
      <c r="BH103" s="399"/>
      <c r="BI103" s="399"/>
      <c r="BJ103" s="399"/>
      <c r="BK103" s="399"/>
      <c r="BL103" s="399"/>
      <c r="BM103" s="400"/>
      <c r="BN103" s="623">
        <f>BN102</f>
        <v>22289</v>
      </c>
      <c r="BO103" s="624"/>
      <c r="BP103" s="624"/>
      <c r="BQ103" s="624"/>
      <c r="BR103" s="624"/>
      <c r="BS103" s="624"/>
      <c r="BT103" s="624"/>
      <c r="BU103" s="624"/>
      <c r="BV103" s="624"/>
      <c r="BW103" s="624"/>
      <c r="BX103" s="624"/>
      <c r="BY103" s="624"/>
      <c r="BZ103" s="624"/>
      <c r="CA103" s="624"/>
      <c r="CB103" s="625"/>
      <c r="CT103" s="29">
        <f>'[1]Лист 1 '!H96+'[1]Лист 1 '!H97+'[1]Лист 1 '!H98+'[1]Лист 1 '!H99+'[1]Лист 1 '!H100</f>
        <v>0</v>
      </c>
    </row>
    <row r="104" spans="1:98" s="23" customFormat="1" ht="21.75" customHeight="1">
      <c r="A104" s="380" t="s">
        <v>547</v>
      </c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  <c r="AM104" s="267"/>
      <c r="AN104" s="267"/>
      <c r="AO104" s="267"/>
      <c r="AP104" s="267"/>
      <c r="AQ104" s="267"/>
      <c r="AR104" s="267"/>
      <c r="AS104" s="267"/>
      <c r="AT104" s="267"/>
      <c r="AU104" s="267"/>
      <c r="AV104" s="267"/>
      <c r="AW104" s="267"/>
      <c r="AX104" s="267"/>
      <c r="AY104" s="267"/>
      <c r="AZ104" s="267"/>
      <c r="BA104" s="267"/>
      <c r="BB104" s="267"/>
      <c r="BC104" s="267"/>
      <c r="BD104" s="267"/>
      <c r="BE104" s="267"/>
      <c r="BF104" s="267"/>
      <c r="BG104" s="267"/>
      <c r="BH104" s="267"/>
      <c r="BI104" s="267"/>
      <c r="BJ104" s="267"/>
      <c r="BK104" s="267"/>
      <c r="BL104" s="267"/>
      <c r="BM104" s="267"/>
      <c r="BN104" s="267"/>
      <c r="BO104" s="267"/>
      <c r="BP104" s="267"/>
      <c r="BQ104" s="267"/>
      <c r="BR104" s="267"/>
      <c r="BS104" s="267"/>
      <c r="BT104" s="267"/>
      <c r="BU104" s="267"/>
      <c r="BV104" s="267"/>
      <c r="BW104" s="267"/>
      <c r="BX104" s="267"/>
      <c r="BY104" s="267"/>
      <c r="BZ104" s="267"/>
      <c r="CA104" s="267"/>
      <c r="CB104" s="267"/>
    </row>
    <row r="105" spans="1:98" s="25" customFormat="1" ht="9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</row>
    <row r="106" spans="1:98">
      <c r="A106" s="377" t="s">
        <v>89</v>
      </c>
      <c r="B106" s="378"/>
      <c r="C106" s="378"/>
      <c r="D106" s="379"/>
      <c r="E106" s="377" t="s">
        <v>121</v>
      </c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77" t="s">
        <v>123</v>
      </c>
      <c r="AT106" s="378"/>
      <c r="AU106" s="378"/>
      <c r="AV106" s="378"/>
      <c r="AW106" s="378"/>
      <c r="AX106" s="378"/>
      <c r="AY106" s="378"/>
      <c r="AZ106" s="378"/>
      <c r="BA106" s="378"/>
      <c r="BB106" s="379"/>
      <c r="BC106" s="377" t="s">
        <v>224</v>
      </c>
      <c r="BD106" s="378"/>
      <c r="BE106" s="378"/>
      <c r="BF106" s="378"/>
      <c r="BG106" s="378"/>
      <c r="BH106" s="378"/>
      <c r="BI106" s="378"/>
      <c r="BJ106" s="378"/>
      <c r="BK106" s="378"/>
      <c r="BL106" s="378"/>
      <c r="BM106" s="379"/>
      <c r="BN106" s="377" t="s">
        <v>78</v>
      </c>
      <c r="BO106" s="378"/>
      <c r="BP106" s="378"/>
      <c r="BQ106" s="378"/>
      <c r="BR106" s="378"/>
      <c r="BS106" s="378"/>
      <c r="BT106" s="378"/>
      <c r="BU106" s="378"/>
      <c r="BV106" s="378"/>
      <c r="BW106" s="378"/>
      <c r="BX106" s="378"/>
      <c r="BY106" s="378"/>
      <c r="BZ106" s="378"/>
      <c r="CA106" s="378"/>
      <c r="CB106" s="379"/>
    </row>
    <row r="107" spans="1:98">
      <c r="A107" s="374" t="s">
        <v>96</v>
      </c>
      <c r="B107" s="375"/>
      <c r="C107" s="375"/>
      <c r="D107" s="376"/>
      <c r="E107" s="374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  <c r="AA107" s="375"/>
      <c r="AB107" s="375"/>
      <c r="AC107" s="375"/>
      <c r="AD107" s="375"/>
      <c r="AE107" s="375"/>
      <c r="AF107" s="375"/>
      <c r="AG107" s="375"/>
      <c r="AH107" s="375"/>
      <c r="AI107" s="375"/>
      <c r="AJ107" s="375"/>
      <c r="AK107" s="375"/>
      <c r="AL107" s="375"/>
      <c r="AM107" s="375"/>
      <c r="AN107" s="375"/>
      <c r="AO107" s="375"/>
      <c r="AP107" s="375"/>
      <c r="AQ107" s="375"/>
      <c r="AR107" s="376"/>
      <c r="AS107" s="374"/>
      <c r="AT107" s="375"/>
      <c r="AU107" s="375"/>
      <c r="AV107" s="375"/>
      <c r="AW107" s="375"/>
      <c r="AX107" s="375"/>
      <c r="AY107" s="375"/>
      <c r="AZ107" s="375"/>
      <c r="BA107" s="375"/>
      <c r="BB107" s="376"/>
      <c r="BC107" s="374" t="s">
        <v>225</v>
      </c>
      <c r="BD107" s="375"/>
      <c r="BE107" s="375"/>
      <c r="BF107" s="375"/>
      <c r="BG107" s="375"/>
      <c r="BH107" s="375"/>
      <c r="BI107" s="375"/>
      <c r="BJ107" s="375"/>
      <c r="BK107" s="375"/>
      <c r="BL107" s="375"/>
      <c r="BM107" s="376"/>
      <c r="BN107" s="374" t="s">
        <v>226</v>
      </c>
      <c r="BO107" s="375"/>
      <c r="BP107" s="375"/>
      <c r="BQ107" s="375"/>
      <c r="BR107" s="375"/>
      <c r="BS107" s="375"/>
      <c r="BT107" s="375"/>
      <c r="BU107" s="375"/>
      <c r="BV107" s="375"/>
      <c r="BW107" s="375"/>
      <c r="BX107" s="375"/>
      <c r="BY107" s="375"/>
      <c r="BZ107" s="375"/>
      <c r="CA107" s="375"/>
      <c r="CB107" s="376"/>
    </row>
    <row r="108" spans="1:98">
      <c r="A108" s="374"/>
      <c r="B108" s="375"/>
      <c r="C108" s="375"/>
      <c r="D108" s="376"/>
      <c r="E108" s="374"/>
      <c r="F108" s="375"/>
      <c r="G108" s="375"/>
      <c r="H108" s="375"/>
      <c r="I108" s="375"/>
      <c r="J108" s="375"/>
      <c r="K108" s="375"/>
      <c r="L108" s="375"/>
      <c r="M108" s="375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  <c r="AA108" s="375"/>
      <c r="AB108" s="375"/>
      <c r="AC108" s="375"/>
      <c r="AD108" s="375"/>
      <c r="AE108" s="375"/>
      <c r="AF108" s="375"/>
      <c r="AG108" s="375"/>
      <c r="AH108" s="375"/>
      <c r="AI108" s="375"/>
      <c r="AJ108" s="375"/>
      <c r="AK108" s="375"/>
      <c r="AL108" s="375"/>
      <c r="AM108" s="375"/>
      <c r="AN108" s="375"/>
      <c r="AO108" s="375"/>
      <c r="AP108" s="375"/>
      <c r="AQ108" s="375"/>
      <c r="AR108" s="376"/>
      <c r="AS108" s="374"/>
      <c r="AT108" s="375"/>
      <c r="AU108" s="375"/>
      <c r="AV108" s="375"/>
      <c r="AW108" s="375"/>
      <c r="AX108" s="375"/>
      <c r="AY108" s="375"/>
      <c r="AZ108" s="375"/>
      <c r="BA108" s="375"/>
      <c r="BB108" s="376"/>
      <c r="BC108" s="374" t="s">
        <v>130</v>
      </c>
      <c r="BD108" s="375"/>
      <c r="BE108" s="375"/>
      <c r="BF108" s="375"/>
      <c r="BG108" s="375"/>
      <c r="BH108" s="375"/>
      <c r="BI108" s="375"/>
      <c r="BJ108" s="375"/>
      <c r="BK108" s="375"/>
      <c r="BL108" s="375"/>
      <c r="BM108" s="376"/>
      <c r="BN108" s="374"/>
      <c r="BO108" s="375"/>
      <c r="BP108" s="375"/>
      <c r="BQ108" s="375"/>
      <c r="BR108" s="375"/>
      <c r="BS108" s="375"/>
      <c r="BT108" s="375"/>
      <c r="BU108" s="375"/>
      <c r="BV108" s="375"/>
      <c r="BW108" s="375"/>
      <c r="BX108" s="375"/>
      <c r="BY108" s="375"/>
      <c r="BZ108" s="375"/>
      <c r="CA108" s="375"/>
      <c r="CB108" s="376"/>
    </row>
    <row r="109" spans="1:98">
      <c r="A109" s="383"/>
      <c r="B109" s="384"/>
      <c r="C109" s="384"/>
      <c r="D109" s="385"/>
      <c r="E109" s="383">
        <v>1</v>
      </c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4"/>
      <c r="AL109" s="384"/>
      <c r="AM109" s="384"/>
      <c r="AN109" s="384"/>
      <c r="AO109" s="384"/>
      <c r="AP109" s="384"/>
      <c r="AQ109" s="384"/>
      <c r="AR109" s="385"/>
      <c r="AS109" s="383">
        <v>2</v>
      </c>
      <c r="AT109" s="384"/>
      <c r="AU109" s="384"/>
      <c r="AV109" s="384"/>
      <c r="AW109" s="384"/>
      <c r="AX109" s="384"/>
      <c r="AY109" s="384"/>
      <c r="AZ109" s="384"/>
      <c r="BA109" s="384"/>
      <c r="BB109" s="385"/>
      <c r="BC109" s="383">
        <v>3</v>
      </c>
      <c r="BD109" s="384"/>
      <c r="BE109" s="384"/>
      <c r="BF109" s="384"/>
      <c r="BG109" s="384"/>
      <c r="BH109" s="384"/>
      <c r="BI109" s="384"/>
      <c r="BJ109" s="384"/>
      <c r="BK109" s="384"/>
      <c r="BL109" s="384"/>
      <c r="BM109" s="385"/>
      <c r="BN109" s="383">
        <v>4</v>
      </c>
      <c r="BO109" s="384"/>
      <c r="BP109" s="384"/>
      <c r="BQ109" s="384"/>
      <c r="BR109" s="384"/>
      <c r="BS109" s="384"/>
      <c r="BT109" s="384"/>
      <c r="BU109" s="384"/>
      <c r="BV109" s="384"/>
      <c r="BW109" s="384"/>
      <c r="BX109" s="384"/>
      <c r="BY109" s="384"/>
      <c r="BZ109" s="384"/>
      <c r="CA109" s="384"/>
      <c r="CB109" s="385"/>
    </row>
    <row r="110" spans="1:98" ht="15" customHeight="1">
      <c r="A110" s="560">
        <v>1</v>
      </c>
      <c r="B110" s="561"/>
      <c r="C110" s="561"/>
      <c r="D110" s="562"/>
      <c r="E110" s="563" t="s">
        <v>434</v>
      </c>
      <c r="F110" s="564"/>
      <c r="G110" s="564"/>
      <c r="H110" s="564"/>
      <c r="I110" s="564"/>
      <c r="J110" s="564"/>
      <c r="K110" s="564"/>
      <c r="L110" s="564"/>
      <c r="M110" s="564"/>
      <c r="N110" s="564"/>
      <c r="O110" s="564"/>
      <c r="P110" s="564"/>
      <c r="Q110" s="564"/>
      <c r="R110" s="564"/>
      <c r="S110" s="564"/>
      <c r="T110" s="564"/>
      <c r="U110" s="564"/>
      <c r="V110" s="564"/>
      <c r="W110" s="564"/>
      <c r="X110" s="564"/>
      <c r="Y110" s="564"/>
      <c r="Z110" s="564"/>
      <c r="AA110" s="564"/>
      <c r="AB110" s="564"/>
      <c r="AC110" s="564"/>
      <c r="AD110" s="564"/>
      <c r="AE110" s="564"/>
      <c r="AF110" s="564"/>
      <c r="AG110" s="564"/>
      <c r="AH110" s="564"/>
      <c r="AI110" s="564"/>
      <c r="AJ110" s="564"/>
      <c r="AK110" s="564"/>
      <c r="AL110" s="564"/>
      <c r="AM110" s="564"/>
      <c r="AN110" s="564"/>
      <c r="AO110" s="564"/>
      <c r="AP110" s="564"/>
      <c r="AQ110" s="564"/>
      <c r="AR110" s="565"/>
      <c r="AS110" s="410"/>
      <c r="AT110" s="411"/>
      <c r="AU110" s="411"/>
      <c r="AV110" s="411"/>
      <c r="AW110" s="411"/>
      <c r="AX110" s="411"/>
      <c r="AY110" s="411"/>
      <c r="AZ110" s="411"/>
      <c r="BA110" s="411"/>
      <c r="BB110" s="412"/>
      <c r="BC110" s="398"/>
      <c r="BD110" s="399"/>
      <c r="BE110" s="399"/>
      <c r="BF110" s="399"/>
      <c r="BG110" s="399"/>
      <c r="BH110" s="399"/>
      <c r="BI110" s="399"/>
      <c r="BJ110" s="399"/>
      <c r="BK110" s="399"/>
      <c r="BL110" s="399"/>
      <c r="BM110" s="400"/>
      <c r="BN110" s="540">
        <f>SUM(BN111:CB131)</f>
        <v>33220</v>
      </c>
      <c r="BO110" s="541"/>
      <c r="BP110" s="541"/>
      <c r="BQ110" s="541"/>
      <c r="BR110" s="541"/>
      <c r="BS110" s="541"/>
      <c r="BT110" s="541"/>
      <c r="BU110" s="541"/>
      <c r="BV110" s="541"/>
      <c r="BW110" s="541"/>
      <c r="BX110" s="541"/>
      <c r="BY110" s="541"/>
      <c r="BZ110" s="541"/>
      <c r="CA110" s="541"/>
      <c r="CB110" s="542"/>
    </row>
    <row r="111" spans="1:98" ht="15" customHeight="1">
      <c r="A111" s="398"/>
      <c r="B111" s="399"/>
      <c r="C111" s="399"/>
      <c r="D111" s="400"/>
      <c r="E111" s="416" t="s">
        <v>435</v>
      </c>
      <c r="F111" s="531"/>
      <c r="G111" s="531"/>
      <c r="H111" s="531"/>
      <c r="I111" s="531"/>
      <c r="J111" s="531"/>
      <c r="K111" s="531"/>
      <c r="L111" s="531"/>
      <c r="M111" s="531"/>
      <c r="N111" s="531"/>
      <c r="O111" s="531"/>
      <c r="P111" s="531"/>
      <c r="Q111" s="531"/>
      <c r="R111" s="531"/>
      <c r="S111" s="531"/>
      <c r="T111" s="531"/>
      <c r="U111" s="531"/>
      <c r="V111" s="531"/>
      <c r="W111" s="531"/>
      <c r="X111" s="531"/>
      <c r="Y111" s="531"/>
      <c r="Z111" s="531"/>
      <c r="AA111" s="531"/>
      <c r="AB111" s="531"/>
      <c r="AC111" s="531"/>
      <c r="AD111" s="531"/>
      <c r="AE111" s="531"/>
      <c r="AF111" s="531"/>
      <c r="AG111" s="531"/>
      <c r="AH111" s="531"/>
      <c r="AI111" s="531"/>
      <c r="AJ111" s="531"/>
      <c r="AK111" s="531"/>
      <c r="AL111" s="531"/>
      <c r="AM111" s="531"/>
      <c r="AN111" s="531"/>
      <c r="AO111" s="531"/>
      <c r="AP111" s="531"/>
      <c r="AQ111" s="531"/>
      <c r="AR111" s="532"/>
      <c r="AS111" s="410">
        <v>20</v>
      </c>
      <c r="AT111" s="411"/>
      <c r="AU111" s="411"/>
      <c r="AV111" s="411"/>
      <c r="AW111" s="411"/>
      <c r="AX111" s="411"/>
      <c r="AY111" s="411"/>
      <c r="AZ111" s="411"/>
      <c r="BA111" s="411"/>
      <c r="BB111" s="412"/>
      <c r="BC111" s="395">
        <v>230</v>
      </c>
      <c r="BD111" s="396"/>
      <c r="BE111" s="396"/>
      <c r="BF111" s="396"/>
      <c r="BG111" s="396"/>
      <c r="BH111" s="396"/>
      <c r="BI111" s="396"/>
      <c r="BJ111" s="396"/>
      <c r="BK111" s="396"/>
      <c r="BL111" s="396"/>
      <c r="BM111" s="397"/>
      <c r="BN111" s="533">
        <f t="shared" ref="BN111:BN131" si="1">BC111*AS111</f>
        <v>4600</v>
      </c>
      <c r="BO111" s="534"/>
      <c r="BP111" s="534"/>
      <c r="BQ111" s="534"/>
      <c r="BR111" s="534"/>
      <c r="BS111" s="534"/>
      <c r="BT111" s="534"/>
      <c r="BU111" s="534"/>
      <c r="BV111" s="534"/>
      <c r="BW111" s="534"/>
      <c r="BX111" s="534"/>
      <c r="BY111" s="534"/>
      <c r="BZ111" s="534"/>
      <c r="CA111" s="534"/>
      <c r="CB111" s="535"/>
    </row>
    <row r="112" spans="1:98" ht="15" customHeight="1">
      <c r="A112" s="398"/>
      <c r="B112" s="399"/>
      <c r="C112" s="399"/>
      <c r="D112" s="400"/>
      <c r="E112" s="416" t="s">
        <v>436</v>
      </c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417"/>
      <c r="V112" s="417"/>
      <c r="W112" s="417"/>
      <c r="X112" s="417"/>
      <c r="Y112" s="417"/>
      <c r="Z112" s="417"/>
      <c r="AA112" s="417"/>
      <c r="AB112" s="417"/>
      <c r="AC112" s="417"/>
      <c r="AD112" s="417"/>
      <c r="AE112" s="417"/>
      <c r="AF112" s="417"/>
      <c r="AG112" s="417"/>
      <c r="AH112" s="417"/>
      <c r="AI112" s="417"/>
      <c r="AJ112" s="417"/>
      <c r="AK112" s="417"/>
      <c r="AL112" s="417"/>
      <c r="AM112" s="417"/>
      <c r="AN112" s="417"/>
      <c r="AO112" s="417"/>
      <c r="AP112" s="417"/>
      <c r="AQ112" s="417"/>
      <c r="AR112" s="418"/>
      <c r="AS112" s="410">
        <v>15</v>
      </c>
      <c r="AT112" s="411"/>
      <c r="AU112" s="411"/>
      <c r="AV112" s="411"/>
      <c r="AW112" s="411"/>
      <c r="AX112" s="411"/>
      <c r="AY112" s="411"/>
      <c r="AZ112" s="411"/>
      <c r="BA112" s="411"/>
      <c r="BB112" s="412"/>
      <c r="BC112" s="395">
        <v>56</v>
      </c>
      <c r="BD112" s="396"/>
      <c r="BE112" s="396"/>
      <c r="BF112" s="396"/>
      <c r="BG112" s="396"/>
      <c r="BH112" s="396"/>
      <c r="BI112" s="396"/>
      <c r="BJ112" s="396"/>
      <c r="BK112" s="396"/>
      <c r="BL112" s="396"/>
      <c r="BM112" s="397"/>
      <c r="BN112" s="533">
        <f t="shared" si="1"/>
        <v>840</v>
      </c>
      <c r="BO112" s="534"/>
      <c r="BP112" s="534"/>
      <c r="BQ112" s="534"/>
      <c r="BR112" s="534"/>
      <c r="BS112" s="534"/>
      <c r="BT112" s="534"/>
      <c r="BU112" s="534"/>
      <c r="BV112" s="534"/>
      <c r="BW112" s="534"/>
      <c r="BX112" s="534"/>
      <c r="BY112" s="534"/>
      <c r="BZ112" s="534"/>
      <c r="CA112" s="534"/>
      <c r="CB112" s="535"/>
    </row>
    <row r="113" spans="1:80" ht="15" customHeight="1">
      <c r="A113" s="398"/>
      <c r="B113" s="399"/>
      <c r="C113" s="399"/>
      <c r="D113" s="400"/>
      <c r="E113" s="416" t="s">
        <v>437</v>
      </c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17"/>
      <c r="AD113" s="417"/>
      <c r="AE113" s="417"/>
      <c r="AF113" s="417"/>
      <c r="AG113" s="417"/>
      <c r="AH113" s="417"/>
      <c r="AI113" s="417"/>
      <c r="AJ113" s="417"/>
      <c r="AK113" s="417"/>
      <c r="AL113" s="417"/>
      <c r="AM113" s="417"/>
      <c r="AN113" s="417"/>
      <c r="AO113" s="417"/>
      <c r="AP113" s="417"/>
      <c r="AQ113" s="417"/>
      <c r="AR113" s="418"/>
      <c r="AS113" s="410">
        <v>4</v>
      </c>
      <c r="AT113" s="411"/>
      <c r="AU113" s="411"/>
      <c r="AV113" s="411"/>
      <c r="AW113" s="411"/>
      <c r="AX113" s="411"/>
      <c r="AY113" s="411"/>
      <c r="AZ113" s="411"/>
      <c r="BA113" s="411"/>
      <c r="BB113" s="412"/>
      <c r="BC113" s="395">
        <v>45.25</v>
      </c>
      <c r="BD113" s="396"/>
      <c r="BE113" s="396"/>
      <c r="BF113" s="396"/>
      <c r="BG113" s="396"/>
      <c r="BH113" s="396"/>
      <c r="BI113" s="396"/>
      <c r="BJ113" s="396"/>
      <c r="BK113" s="396"/>
      <c r="BL113" s="396"/>
      <c r="BM113" s="397"/>
      <c r="BN113" s="533">
        <f t="shared" si="1"/>
        <v>181</v>
      </c>
      <c r="BO113" s="534"/>
      <c r="BP113" s="534"/>
      <c r="BQ113" s="534"/>
      <c r="BR113" s="534"/>
      <c r="BS113" s="534"/>
      <c r="BT113" s="534"/>
      <c r="BU113" s="534"/>
      <c r="BV113" s="534"/>
      <c r="BW113" s="534"/>
      <c r="BX113" s="534"/>
      <c r="BY113" s="534"/>
      <c r="BZ113" s="534"/>
      <c r="CA113" s="534"/>
      <c r="CB113" s="535"/>
    </row>
    <row r="114" spans="1:80" ht="15" customHeight="1">
      <c r="A114" s="398"/>
      <c r="B114" s="399"/>
      <c r="C114" s="399"/>
      <c r="D114" s="400"/>
      <c r="E114" s="416" t="s">
        <v>438</v>
      </c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7"/>
      <c r="U114" s="417"/>
      <c r="V114" s="417"/>
      <c r="W114" s="417"/>
      <c r="X114" s="417"/>
      <c r="Y114" s="417"/>
      <c r="Z114" s="417"/>
      <c r="AA114" s="417"/>
      <c r="AB114" s="417"/>
      <c r="AC114" s="417"/>
      <c r="AD114" s="417"/>
      <c r="AE114" s="417"/>
      <c r="AF114" s="417"/>
      <c r="AG114" s="417"/>
      <c r="AH114" s="417"/>
      <c r="AI114" s="417"/>
      <c r="AJ114" s="417"/>
      <c r="AK114" s="417"/>
      <c r="AL114" s="417"/>
      <c r="AM114" s="417"/>
      <c r="AN114" s="417"/>
      <c r="AO114" s="417"/>
      <c r="AP114" s="417"/>
      <c r="AQ114" s="417"/>
      <c r="AR114" s="418"/>
      <c r="AS114" s="410">
        <v>4</v>
      </c>
      <c r="AT114" s="411"/>
      <c r="AU114" s="411"/>
      <c r="AV114" s="411"/>
      <c r="AW114" s="411"/>
      <c r="AX114" s="411"/>
      <c r="AY114" s="411"/>
      <c r="AZ114" s="411"/>
      <c r="BA114" s="411"/>
      <c r="BB114" s="412"/>
      <c r="BC114" s="395">
        <v>70</v>
      </c>
      <c r="BD114" s="396"/>
      <c r="BE114" s="396"/>
      <c r="BF114" s="396"/>
      <c r="BG114" s="396"/>
      <c r="BH114" s="396"/>
      <c r="BI114" s="396"/>
      <c r="BJ114" s="396"/>
      <c r="BK114" s="396"/>
      <c r="BL114" s="396"/>
      <c r="BM114" s="397"/>
      <c r="BN114" s="533">
        <f t="shared" si="1"/>
        <v>280</v>
      </c>
      <c r="BO114" s="534"/>
      <c r="BP114" s="534"/>
      <c r="BQ114" s="534"/>
      <c r="BR114" s="534"/>
      <c r="BS114" s="534"/>
      <c r="BT114" s="534"/>
      <c r="BU114" s="534"/>
      <c r="BV114" s="534"/>
      <c r="BW114" s="534"/>
      <c r="BX114" s="534"/>
      <c r="BY114" s="534"/>
      <c r="BZ114" s="534"/>
      <c r="CA114" s="534"/>
      <c r="CB114" s="535"/>
    </row>
    <row r="115" spans="1:80" ht="15" customHeight="1">
      <c r="A115" s="398"/>
      <c r="B115" s="399"/>
      <c r="C115" s="399"/>
      <c r="D115" s="400"/>
      <c r="E115" s="416" t="s">
        <v>439</v>
      </c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417"/>
      <c r="AM115" s="417"/>
      <c r="AN115" s="417"/>
      <c r="AO115" s="417"/>
      <c r="AP115" s="417"/>
      <c r="AQ115" s="417"/>
      <c r="AR115" s="418"/>
      <c r="AS115" s="590">
        <v>20</v>
      </c>
      <c r="AT115" s="591"/>
      <c r="AU115" s="591"/>
      <c r="AV115" s="591"/>
      <c r="AW115" s="591"/>
      <c r="AX115" s="591"/>
      <c r="AY115" s="591"/>
      <c r="AZ115" s="591"/>
      <c r="BA115" s="591"/>
      <c r="BB115" s="592"/>
      <c r="BC115" s="395">
        <v>92</v>
      </c>
      <c r="BD115" s="396"/>
      <c r="BE115" s="396"/>
      <c r="BF115" s="396"/>
      <c r="BG115" s="396"/>
      <c r="BH115" s="396"/>
      <c r="BI115" s="396"/>
      <c r="BJ115" s="396"/>
      <c r="BK115" s="396"/>
      <c r="BL115" s="396"/>
      <c r="BM115" s="397"/>
      <c r="BN115" s="533">
        <f t="shared" si="1"/>
        <v>1840</v>
      </c>
      <c r="BO115" s="534"/>
      <c r="BP115" s="534"/>
      <c r="BQ115" s="534"/>
      <c r="BR115" s="534"/>
      <c r="BS115" s="534"/>
      <c r="BT115" s="534"/>
      <c r="BU115" s="534"/>
      <c r="BV115" s="534"/>
      <c r="BW115" s="534"/>
      <c r="BX115" s="534"/>
      <c r="BY115" s="534"/>
      <c r="BZ115" s="534"/>
      <c r="CA115" s="534"/>
      <c r="CB115" s="535"/>
    </row>
    <row r="116" spans="1:80" ht="15" customHeight="1">
      <c r="A116" s="398"/>
      <c r="B116" s="399"/>
      <c r="C116" s="399"/>
      <c r="D116" s="400"/>
      <c r="E116" s="416" t="s">
        <v>440</v>
      </c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7"/>
      <c r="AL116" s="417"/>
      <c r="AM116" s="417"/>
      <c r="AN116" s="417"/>
      <c r="AO116" s="417"/>
      <c r="AP116" s="417"/>
      <c r="AQ116" s="417"/>
      <c r="AR116" s="418"/>
      <c r="AS116" s="590">
        <v>20</v>
      </c>
      <c r="AT116" s="591"/>
      <c r="AU116" s="591"/>
      <c r="AV116" s="591"/>
      <c r="AW116" s="591"/>
      <c r="AX116" s="591"/>
      <c r="AY116" s="591"/>
      <c r="AZ116" s="591"/>
      <c r="BA116" s="591"/>
      <c r="BB116" s="592"/>
      <c r="BC116" s="395">
        <v>45.6</v>
      </c>
      <c r="BD116" s="396"/>
      <c r="BE116" s="396"/>
      <c r="BF116" s="396"/>
      <c r="BG116" s="396"/>
      <c r="BH116" s="396"/>
      <c r="BI116" s="396"/>
      <c r="BJ116" s="396"/>
      <c r="BK116" s="396"/>
      <c r="BL116" s="396"/>
      <c r="BM116" s="397"/>
      <c r="BN116" s="533">
        <f t="shared" si="1"/>
        <v>912</v>
      </c>
      <c r="BO116" s="534"/>
      <c r="BP116" s="534"/>
      <c r="BQ116" s="534"/>
      <c r="BR116" s="534"/>
      <c r="BS116" s="534"/>
      <c r="BT116" s="534"/>
      <c r="BU116" s="534"/>
      <c r="BV116" s="534"/>
      <c r="BW116" s="534"/>
      <c r="BX116" s="534"/>
      <c r="BY116" s="534"/>
      <c r="BZ116" s="534"/>
      <c r="CA116" s="534"/>
      <c r="CB116" s="535"/>
    </row>
    <row r="117" spans="1:80" ht="15" customHeight="1">
      <c r="A117" s="398"/>
      <c r="B117" s="399"/>
      <c r="C117" s="399"/>
      <c r="D117" s="400"/>
      <c r="E117" s="416" t="s">
        <v>441</v>
      </c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417"/>
      <c r="AJ117" s="417"/>
      <c r="AK117" s="417"/>
      <c r="AL117" s="417"/>
      <c r="AM117" s="417"/>
      <c r="AN117" s="417"/>
      <c r="AO117" s="417"/>
      <c r="AP117" s="417"/>
      <c r="AQ117" s="417"/>
      <c r="AR117" s="418"/>
      <c r="AS117" s="410">
        <v>25</v>
      </c>
      <c r="AT117" s="411"/>
      <c r="AU117" s="411"/>
      <c r="AV117" s="411"/>
      <c r="AW117" s="411"/>
      <c r="AX117" s="411"/>
      <c r="AY117" s="411"/>
      <c r="AZ117" s="411"/>
      <c r="BA117" s="411"/>
      <c r="BB117" s="412"/>
      <c r="BC117" s="395">
        <v>22</v>
      </c>
      <c r="BD117" s="396"/>
      <c r="BE117" s="396"/>
      <c r="BF117" s="396"/>
      <c r="BG117" s="396"/>
      <c r="BH117" s="396"/>
      <c r="BI117" s="396"/>
      <c r="BJ117" s="396"/>
      <c r="BK117" s="396"/>
      <c r="BL117" s="396"/>
      <c r="BM117" s="397"/>
      <c r="BN117" s="533">
        <f t="shared" si="1"/>
        <v>550</v>
      </c>
      <c r="BO117" s="534"/>
      <c r="BP117" s="534"/>
      <c r="BQ117" s="534"/>
      <c r="BR117" s="534"/>
      <c r="BS117" s="534"/>
      <c r="BT117" s="534"/>
      <c r="BU117" s="534"/>
      <c r="BV117" s="534"/>
      <c r="BW117" s="534"/>
      <c r="BX117" s="534"/>
      <c r="BY117" s="534"/>
      <c r="BZ117" s="534"/>
      <c r="CA117" s="534"/>
      <c r="CB117" s="535"/>
    </row>
    <row r="118" spans="1:80" ht="15" customHeight="1">
      <c r="A118" s="398"/>
      <c r="B118" s="399"/>
      <c r="C118" s="399"/>
      <c r="D118" s="400"/>
      <c r="E118" s="416" t="s">
        <v>442</v>
      </c>
      <c r="F118" s="417"/>
      <c r="G118" s="417"/>
      <c r="H118" s="417"/>
      <c r="I118" s="417"/>
      <c r="J118" s="417"/>
      <c r="K118" s="417"/>
      <c r="L118" s="417"/>
      <c r="M118" s="417"/>
      <c r="N118" s="417"/>
      <c r="O118" s="417"/>
      <c r="P118" s="417"/>
      <c r="Q118" s="417"/>
      <c r="R118" s="417"/>
      <c r="S118" s="417"/>
      <c r="T118" s="417"/>
      <c r="U118" s="417"/>
      <c r="V118" s="417"/>
      <c r="W118" s="417"/>
      <c r="X118" s="417"/>
      <c r="Y118" s="417"/>
      <c r="Z118" s="417"/>
      <c r="AA118" s="417"/>
      <c r="AB118" s="417"/>
      <c r="AC118" s="417"/>
      <c r="AD118" s="417"/>
      <c r="AE118" s="417"/>
      <c r="AF118" s="417"/>
      <c r="AG118" s="417"/>
      <c r="AH118" s="417"/>
      <c r="AI118" s="417"/>
      <c r="AJ118" s="417"/>
      <c r="AK118" s="417"/>
      <c r="AL118" s="417"/>
      <c r="AM118" s="417"/>
      <c r="AN118" s="417"/>
      <c r="AO118" s="417"/>
      <c r="AP118" s="417"/>
      <c r="AQ118" s="417"/>
      <c r="AR118" s="418"/>
      <c r="AS118" s="590">
        <v>35</v>
      </c>
      <c r="AT118" s="591"/>
      <c r="AU118" s="591"/>
      <c r="AV118" s="591"/>
      <c r="AW118" s="591"/>
      <c r="AX118" s="591"/>
      <c r="AY118" s="591"/>
      <c r="AZ118" s="591"/>
      <c r="BA118" s="591"/>
      <c r="BB118" s="592"/>
      <c r="BC118" s="395">
        <v>14</v>
      </c>
      <c r="BD118" s="396"/>
      <c r="BE118" s="396"/>
      <c r="BF118" s="396"/>
      <c r="BG118" s="396"/>
      <c r="BH118" s="396"/>
      <c r="BI118" s="396"/>
      <c r="BJ118" s="396"/>
      <c r="BK118" s="396"/>
      <c r="BL118" s="396"/>
      <c r="BM118" s="397"/>
      <c r="BN118" s="533">
        <f t="shared" si="1"/>
        <v>490</v>
      </c>
      <c r="BO118" s="534"/>
      <c r="BP118" s="534"/>
      <c r="BQ118" s="534"/>
      <c r="BR118" s="534"/>
      <c r="BS118" s="534"/>
      <c r="BT118" s="534"/>
      <c r="BU118" s="534"/>
      <c r="BV118" s="534"/>
      <c r="BW118" s="534"/>
      <c r="BX118" s="534"/>
      <c r="BY118" s="534"/>
      <c r="BZ118" s="534"/>
      <c r="CA118" s="534"/>
      <c r="CB118" s="535"/>
    </row>
    <row r="119" spans="1:80" ht="15" customHeight="1">
      <c r="A119" s="398"/>
      <c r="B119" s="399"/>
      <c r="C119" s="399"/>
      <c r="D119" s="400"/>
      <c r="E119" s="416" t="s">
        <v>443</v>
      </c>
      <c r="F119" s="417"/>
      <c r="G119" s="417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  <c r="AA119" s="417"/>
      <c r="AB119" s="417"/>
      <c r="AC119" s="417"/>
      <c r="AD119" s="417"/>
      <c r="AE119" s="417"/>
      <c r="AF119" s="417"/>
      <c r="AG119" s="417"/>
      <c r="AH119" s="417"/>
      <c r="AI119" s="417"/>
      <c r="AJ119" s="417"/>
      <c r="AK119" s="417"/>
      <c r="AL119" s="417"/>
      <c r="AM119" s="417"/>
      <c r="AN119" s="417"/>
      <c r="AO119" s="417"/>
      <c r="AP119" s="417"/>
      <c r="AQ119" s="417"/>
      <c r="AR119" s="418"/>
      <c r="AS119" s="590">
        <v>15</v>
      </c>
      <c r="AT119" s="591"/>
      <c r="AU119" s="591"/>
      <c r="AV119" s="591"/>
      <c r="AW119" s="591"/>
      <c r="AX119" s="591"/>
      <c r="AY119" s="591"/>
      <c r="AZ119" s="591"/>
      <c r="BA119" s="591"/>
      <c r="BB119" s="592"/>
      <c r="BC119" s="395">
        <v>782</v>
      </c>
      <c r="BD119" s="396"/>
      <c r="BE119" s="396"/>
      <c r="BF119" s="396"/>
      <c r="BG119" s="396"/>
      <c r="BH119" s="396"/>
      <c r="BI119" s="396"/>
      <c r="BJ119" s="396"/>
      <c r="BK119" s="396"/>
      <c r="BL119" s="396"/>
      <c r="BM119" s="397"/>
      <c r="BN119" s="533">
        <f t="shared" si="1"/>
        <v>11730</v>
      </c>
      <c r="BO119" s="534"/>
      <c r="BP119" s="534"/>
      <c r="BQ119" s="534"/>
      <c r="BR119" s="534"/>
      <c r="BS119" s="534"/>
      <c r="BT119" s="534"/>
      <c r="BU119" s="534"/>
      <c r="BV119" s="534"/>
      <c r="BW119" s="534"/>
      <c r="BX119" s="534"/>
      <c r="BY119" s="534"/>
      <c r="BZ119" s="534"/>
      <c r="CA119" s="534"/>
      <c r="CB119" s="535"/>
    </row>
    <row r="120" spans="1:80" ht="15.75" customHeight="1">
      <c r="A120" s="398"/>
      <c r="B120" s="399"/>
      <c r="C120" s="399"/>
      <c r="D120" s="400"/>
      <c r="E120" s="386" t="s">
        <v>444</v>
      </c>
      <c r="F120" s="387"/>
      <c r="G120" s="387"/>
      <c r="H120" s="387"/>
      <c r="I120" s="387"/>
      <c r="J120" s="387"/>
      <c r="K120" s="387"/>
      <c r="L120" s="387"/>
      <c r="M120" s="387"/>
      <c r="N120" s="387"/>
      <c r="O120" s="387"/>
      <c r="P120" s="387"/>
      <c r="Q120" s="387"/>
      <c r="R120" s="387"/>
      <c r="S120" s="387"/>
      <c r="T120" s="387"/>
      <c r="U120" s="387"/>
      <c r="V120" s="387"/>
      <c r="W120" s="387"/>
      <c r="X120" s="387"/>
      <c r="Y120" s="387"/>
      <c r="Z120" s="387"/>
      <c r="AA120" s="387"/>
      <c r="AB120" s="387"/>
      <c r="AC120" s="387"/>
      <c r="AD120" s="387"/>
      <c r="AE120" s="387"/>
      <c r="AF120" s="387"/>
      <c r="AG120" s="387"/>
      <c r="AH120" s="387"/>
      <c r="AI120" s="387"/>
      <c r="AJ120" s="387"/>
      <c r="AK120" s="387"/>
      <c r="AL120" s="387"/>
      <c r="AM120" s="387"/>
      <c r="AN120" s="387"/>
      <c r="AO120" s="387"/>
      <c r="AP120" s="387"/>
      <c r="AQ120" s="387"/>
      <c r="AR120" s="388"/>
      <c r="AS120" s="420">
        <v>10</v>
      </c>
      <c r="AT120" s="421"/>
      <c r="AU120" s="421"/>
      <c r="AV120" s="421"/>
      <c r="AW120" s="421"/>
      <c r="AX120" s="421"/>
      <c r="AY120" s="421"/>
      <c r="AZ120" s="421"/>
      <c r="BA120" s="421"/>
      <c r="BB120" s="422"/>
      <c r="BC120" s="389">
        <v>37.6</v>
      </c>
      <c r="BD120" s="390"/>
      <c r="BE120" s="390"/>
      <c r="BF120" s="390"/>
      <c r="BG120" s="390"/>
      <c r="BH120" s="390"/>
      <c r="BI120" s="390"/>
      <c r="BJ120" s="390"/>
      <c r="BK120" s="390"/>
      <c r="BL120" s="390"/>
      <c r="BM120" s="391"/>
      <c r="BN120" s="593">
        <f t="shared" si="1"/>
        <v>376</v>
      </c>
      <c r="BO120" s="594"/>
      <c r="BP120" s="594"/>
      <c r="BQ120" s="594"/>
      <c r="BR120" s="594"/>
      <c r="BS120" s="594"/>
      <c r="BT120" s="594"/>
      <c r="BU120" s="594"/>
      <c r="BV120" s="594"/>
      <c r="BW120" s="594"/>
      <c r="BX120" s="594"/>
      <c r="BY120" s="594"/>
      <c r="BZ120" s="594"/>
      <c r="CA120" s="594"/>
      <c r="CB120" s="595"/>
    </row>
    <row r="121" spans="1:80" ht="15" customHeight="1">
      <c r="A121" s="398"/>
      <c r="B121" s="399"/>
      <c r="C121" s="399"/>
      <c r="D121" s="400"/>
      <c r="E121" s="416" t="s">
        <v>445</v>
      </c>
      <c r="F121" s="417"/>
      <c r="G121" s="417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7"/>
      <c r="AC121" s="417"/>
      <c r="AD121" s="417"/>
      <c r="AE121" s="417"/>
      <c r="AF121" s="417"/>
      <c r="AG121" s="417"/>
      <c r="AH121" s="417"/>
      <c r="AI121" s="417"/>
      <c r="AJ121" s="417"/>
      <c r="AK121" s="417"/>
      <c r="AL121" s="417"/>
      <c r="AM121" s="417"/>
      <c r="AN121" s="417"/>
      <c r="AO121" s="417"/>
      <c r="AP121" s="417"/>
      <c r="AQ121" s="417"/>
      <c r="AR121" s="418"/>
      <c r="AS121" s="410">
        <v>10</v>
      </c>
      <c r="AT121" s="411"/>
      <c r="AU121" s="411"/>
      <c r="AV121" s="411"/>
      <c r="AW121" s="411"/>
      <c r="AX121" s="411"/>
      <c r="AY121" s="411"/>
      <c r="AZ121" s="411"/>
      <c r="BA121" s="411"/>
      <c r="BB121" s="412"/>
      <c r="BC121" s="395">
        <v>45.4</v>
      </c>
      <c r="BD121" s="396"/>
      <c r="BE121" s="396"/>
      <c r="BF121" s="396"/>
      <c r="BG121" s="396"/>
      <c r="BH121" s="396"/>
      <c r="BI121" s="396"/>
      <c r="BJ121" s="396"/>
      <c r="BK121" s="396"/>
      <c r="BL121" s="396"/>
      <c r="BM121" s="397"/>
      <c r="BN121" s="533">
        <f t="shared" si="1"/>
        <v>454</v>
      </c>
      <c r="BO121" s="534"/>
      <c r="BP121" s="534"/>
      <c r="BQ121" s="534"/>
      <c r="BR121" s="534"/>
      <c r="BS121" s="534"/>
      <c r="BT121" s="534"/>
      <c r="BU121" s="534"/>
      <c r="BV121" s="534"/>
      <c r="BW121" s="534"/>
      <c r="BX121" s="534"/>
      <c r="BY121" s="534"/>
      <c r="BZ121" s="534"/>
      <c r="CA121" s="534"/>
      <c r="CB121" s="535"/>
    </row>
    <row r="122" spans="1:80" ht="15" customHeight="1">
      <c r="A122" s="398"/>
      <c r="B122" s="399"/>
      <c r="C122" s="399"/>
      <c r="D122" s="400"/>
      <c r="E122" s="416" t="s">
        <v>446</v>
      </c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7"/>
      <c r="R122" s="417"/>
      <c r="S122" s="417"/>
      <c r="T122" s="417"/>
      <c r="U122" s="417"/>
      <c r="V122" s="417"/>
      <c r="W122" s="417"/>
      <c r="X122" s="417"/>
      <c r="Y122" s="417"/>
      <c r="Z122" s="417"/>
      <c r="AA122" s="417"/>
      <c r="AB122" s="417"/>
      <c r="AC122" s="417"/>
      <c r="AD122" s="417"/>
      <c r="AE122" s="417"/>
      <c r="AF122" s="417"/>
      <c r="AG122" s="417"/>
      <c r="AH122" s="417"/>
      <c r="AI122" s="417"/>
      <c r="AJ122" s="417"/>
      <c r="AK122" s="417"/>
      <c r="AL122" s="417"/>
      <c r="AM122" s="417"/>
      <c r="AN122" s="417"/>
      <c r="AO122" s="417"/>
      <c r="AP122" s="417"/>
      <c r="AQ122" s="417"/>
      <c r="AR122" s="418"/>
      <c r="AS122" s="410">
        <v>7</v>
      </c>
      <c r="AT122" s="411"/>
      <c r="AU122" s="411"/>
      <c r="AV122" s="411"/>
      <c r="AW122" s="411"/>
      <c r="AX122" s="411"/>
      <c r="AY122" s="411"/>
      <c r="AZ122" s="411"/>
      <c r="BA122" s="411"/>
      <c r="BB122" s="412"/>
      <c r="BC122" s="395">
        <v>70</v>
      </c>
      <c r="BD122" s="396"/>
      <c r="BE122" s="396"/>
      <c r="BF122" s="396"/>
      <c r="BG122" s="396"/>
      <c r="BH122" s="396"/>
      <c r="BI122" s="396"/>
      <c r="BJ122" s="396"/>
      <c r="BK122" s="396"/>
      <c r="BL122" s="396"/>
      <c r="BM122" s="397"/>
      <c r="BN122" s="533">
        <f t="shared" si="1"/>
        <v>490</v>
      </c>
      <c r="BO122" s="534"/>
      <c r="BP122" s="534"/>
      <c r="BQ122" s="534"/>
      <c r="BR122" s="534"/>
      <c r="BS122" s="534"/>
      <c r="BT122" s="534"/>
      <c r="BU122" s="534"/>
      <c r="BV122" s="534"/>
      <c r="BW122" s="534"/>
      <c r="BX122" s="534"/>
      <c r="BY122" s="534"/>
      <c r="BZ122" s="534"/>
      <c r="CA122" s="534"/>
      <c r="CB122" s="535"/>
    </row>
    <row r="123" spans="1:80" ht="15" customHeight="1">
      <c r="A123" s="398"/>
      <c r="B123" s="399"/>
      <c r="C123" s="399"/>
      <c r="D123" s="400"/>
      <c r="E123" s="416" t="s">
        <v>447</v>
      </c>
      <c r="F123" s="417"/>
      <c r="G123" s="417"/>
      <c r="H123" s="417"/>
      <c r="I123" s="417"/>
      <c r="J123" s="417"/>
      <c r="K123" s="417"/>
      <c r="L123" s="417"/>
      <c r="M123" s="417"/>
      <c r="N123" s="417"/>
      <c r="O123" s="417"/>
      <c r="P123" s="417"/>
      <c r="Q123" s="417"/>
      <c r="R123" s="417"/>
      <c r="S123" s="417"/>
      <c r="T123" s="417"/>
      <c r="U123" s="417"/>
      <c r="V123" s="417"/>
      <c r="W123" s="417"/>
      <c r="X123" s="417"/>
      <c r="Y123" s="417"/>
      <c r="Z123" s="417"/>
      <c r="AA123" s="417"/>
      <c r="AB123" s="417"/>
      <c r="AC123" s="417"/>
      <c r="AD123" s="417"/>
      <c r="AE123" s="417"/>
      <c r="AF123" s="417"/>
      <c r="AG123" s="417"/>
      <c r="AH123" s="417"/>
      <c r="AI123" s="417"/>
      <c r="AJ123" s="417"/>
      <c r="AK123" s="417"/>
      <c r="AL123" s="417"/>
      <c r="AM123" s="417"/>
      <c r="AN123" s="417"/>
      <c r="AO123" s="417"/>
      <c r="AP123" s="417"/>
      <c r="AQ123" s="417"/>
      <c r="AR123" s="418"/>
      <c r="AS123" s="410">
        <v>19</v>
      </c>
      <c r="AT123" s="411"/>
      <c r="AU123" s="411"/>
      <c r="AV123" s="411"/>
      <c r="AW123" s="411"/>
      <c r="AX123" s="411"/>
      <c r="AY123" s="411"/>
      <c r="AZ123" s="411"/>
      <c r="BA123" s="411"/>
      <c r="BB123" s="412"/>
      <c r="BC123" s="395">
        <v>25</v>
      </c>
      <c r="BD123" s="396"/>
      <c r="BE123" s="396"/>
      <c r="BF123" s="396"/>
      <c r="BG123" s="396"/>
      <c r="BH123" s="396"/>
      <c r="BI123" s="396"/>
      <c r="BJ123" s="396"/>
      <c r="BK123" s="396"/>
      <c r="BL123" s="396"/>
      <c r="BM123" s="397"/>
      <c r="BN123" s="533">
        <f t="shared" si="1"/>
        <v>475</v>
      </c>
      <c r="BO123" s="534"/>
      <c r="BP123" s="534"/>
      <c r="BQ123" s="534"/>
      <c r="BR123" s="534"/>
      <c r="BS123" s="534"/>
      <c r="BT123" s="534"/>
      <c r="BU123" s="534"/>
      <c r="BV123" s="534"/>
      <c r="BW123" s="534"/>
      <c r="BX123" s="534"/>
      <c r="BY123" s="534"/>
      <c r="BZ123" s="534"/>
      <c r="CA123" s="534"/>
      <c r="CB123" s="535"/>
    </row>
    <row r="124" spans="1:80" ht="15" customHeight="1">
      <c r="A124" s="398"/>
      <c r="B124" s="399"/>
      <c r="C124" s="399"/>
      <c r="D124" s="400"/>
      <c r="E124" s="416" t="s">
        <v>448</v>
      </c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  <c r="P124" s="417"/>
      <c r="Q124" s="417"/>
      <c r="R124" s="417"/>
      <c r="S124" s="417"/>
      <c r="T124" s="417"/>
      <c r="U124" s="417"/>
      <c r="V124" s="417"/>
      <c r="W124" s="417"/>
      <c r="X124" s="417"/>
      <c r="Y124" s="417"/>
      <c r="Z124" s="417"/>
      <c r="AA124" s="417"/>
      <c r="AB124" s="417"/>
      <c r="AC124" s="417"/>
      <c r="AD124" s="417"/>
      <c r="AE124" s="417"/>
      <c r="AF124" s="417"/>
      <c r="AG124" s="417"/>
      <c r="AH124" s="417"/>
      <c r="AI124" s="417"/>
      <c r="AJ124" s="417"/>
      <c r="AK124" s="417"/>
      <c r="AL124" s="417"/>
      <c r="AM124" s="417"/>
      <c r="AN124" s="417"/>
      <c r="AO124" s="417"/>
      <c r="AP124" s="417"/>
      <c r="AQ124" s="417"/>
      <c r="AR124" s="418"/>
      <c r="AS124" s="410">
        <v>10</v>
      </c>
      <c r="AT124" s="411"/>
      <c r="AU124" s="411"/>
      <c r="AV124" s="411"/>
      <c r="AW124" s="411"/>
      <c r="AX124" s="411"/>
      <c r="AY124" s="411"/>
      <c r="AZ124" s="411"/>
      <c r="BA124" s="411"/>
      <c r="BB124" s="412"/>
      <c r="BC124" s="395">
        <v>12</v>
      </c>
      <c r="BD124" s="396"/>
      <c r="BE124" s="396"/>
      <c r="BF124" s="396"/>
      <c r="BG124" s="396"/>
      <c r="BH124" s="396"/>
      <c r="BI124" s="396"/>
      <c r="BJ124" s="396"/>
      <c r="BK124" s="396"/>
      <c r="BL124" s="396"/>
      <c r="BM124" s="397"/>
      <c r="BN124" s="533">
        <f t="shared" si="1"/>
        <v>120</v>
      </c>
      <c r="BO124" s="534"/>
      <c r="BP124" s="534"/>
      <c r="BQ124" s="534"/>
      <c r="BR124" s="534"/>
      <c r="BS124" s="534"/>
      <c r="BT124" s="534"/>
      <c r="BU124" s="534"/>
      <c r="BV124" s="534"/>
      <c r="BW124" s="534"/>
      <c r="BX124" s="534"/>
      <c r="BY124" s="534"/>
      <c r="BZ124" s="534"/>
      <c r="CA124" s="534"/>
      <c r="CB124" s="535"/>
    </row>
    <row r="125" spans="1:80" ht="15" customHeight="1">
      <c r="A125" s="398"/>
      <c r="B125" s="399"/>
      <c r="C125" s="399"/>
      <c r="D125" s="400"/>
      <c r="E125" s="416" t="s">
        <v>449</v>
      </c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7"/>
      <c r="X125" s="417"/>
      <c r="Y125" s="417"/>
      <c r="Z125" s="417"/>
      <c r="AA125" s="417"/>
      <c r="AB125" s="417"/>
      <c r="AC125" s="417"/>
      <c r="AD125" s="417"/>
      <c r="AE125" s="417"/>
      <c r="AF125" s="417"/>
      <c r="AG125" s="417"/>
      <c r="AH125" s="417"/>
      <c r="AI125" s="417"/>
      <c r="AJ125" s="417"/>
      <c r="AK125" s="417"/>
      <c r="AL125" s="417"/>
      <c r="AM125" s="417"/>
      <c r="AN125" s="417"/>
      <c r="AO125" s="417"/>
      <c r="AP125" s="417"/>
      <c r="AQ125" s="417"/>
      <c r="AR125" s="418"/>
      <c r="AS125" s="410">
        <v>18</v>
      </c>
      <c r="AT125" s="411"/>
      <c r="AU125" s="411"/>
      <c r="AV125" s="411"/>
      <c r="AW125" s="411"/>
      <c r="AX125" s="411"/>
      <c r="AY125" s="411"/>
      <c r="AZ125" s="411"/>
      <c r="BA125" s="411"/>
      <c r="BB125" s="412"/>
      <c r="BC125" s="395">
        <v>23</v>
      </c>
      <c r="BD125" s="396"/>
      <c r="BE125" s="396"/>
      <c r="BF125" s="396"/>
      <c r="BG125" s="396"/>
      <c r="BH125" s="396"/>
      <c r="BI125" s="396"/>
      <c r="BJ125" s="396"/>
      <c r="BK125" s="396"/>
      <c r="BL125" s="396"/>
      <c r="BM125" s="397"/>
      <c r="BN125" s="533">
        <f t="shared" si="1"/>
        <v>414</v>
      </c>
      <c r="BO125" s="534"/>
      <c r="BP125" s="534"/>
      <c r="BQ125" s="534"/>
      <c r="BR125" s="534"/>
      <c r="BS125" s="534"/>
      <c r="BT125" s="534"/>
      <c r="BU125" s="534"/>
      <c r="BV125" s="534"/>
      <c r="BW125" s="534"/>
      <c r="BX125" s="534"/>
      <c r="BY125" s="534"/>
      <c r="BZ125" s="534"/>
      <c r="CA125" s="534"/>
      <c r="CB125" s="535"/>
    </row>
    <row r="126" spans="1:80" ht="15" customHeight="1">
      <c r="A126" s="398"/>
      <c r="B126" s="399"/>
      <c r="C126" s="399"/>
      <c r="D126" s="400"/>
      <c r="E126" s="416" t="s">
        <v>450</v>
      </c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  <c r="V126" s="417"/>
      <c r="W126" s="417"/>
      <c r="X126" s="417"/>
      <c r="Y126" s="417"/>
      <c r="Z126" s="417"/>
      <c r="AA126" s="417"/>
      <c r="AB126" s="417"/>
      <c r="AC126" s="417"/>
      <c r="AD126" s="417"/>
      <c r="AE126" s="417"/>
      <c r="AF126" s="417"/>
      <c r="AG126" s="417"/>
      <c r="AH126" s="417"/>
      <c r="AI126" s="417"/>
      <c r="AJ126" s="417"/>
      <c r="AK126" s="417"/>
      <c r="AL126" s="417"/>
      <c r="AM126" s="417"/>
      <c r="AN126" s="417"/>
      <c r="AO126" s="417"/>
      <c r="AP126" s="417"/>
      <c r="AQ126" s="417"/>
      <c r="AR126" s="418"/>
      <c r="AS126" s="410">
        <v>20</v>
      </c>
      <c r="AT126" s="411"/>
      <c r="AU126" s="411"/>
      <c r="AV126" s="411"/>
      <c r="AW126" s="411"/>
      <c r="AX126" s="411"/>
      <c r="AY126" s="411"/>
      <c r="AZ126" s="411"/>
      <c r="BA126" s="411"/>
      <c r="BB126" s="412"/>
      <c r="BC126" s="395">
        <v>42</v>
      </c>
      <c r="BD126" s="396"/>
      <c r="BE126" s="396"/>
      <c r="BF126" s="396"/>
      <c r="BG126" s="396"/>
      <c r="BH126" s="396"/>
      <c r="BI126" s="396"/>
      <c r="BJ126" s="396"/>
      <c r="BK126" s="396"/>
      <c r="BL126" s="396"/>
      <c r="BM126" s="397"/>
      <c r="BN126" s="533">
        <f t="shared" si="1"/>
        <v>840</v>
      </c>
      <c r="BO126" s="534"/>
      <c r="BP126" s="534"/>
      <c r="BQ126" s="534"/>
      <c r="BR126" s="534"/>
      <c r="BS126" s="534"/>
      <c r="BT126" s="534"/>
      <c r="BU126" s="534"/>
      <c r="BV126" s="534"/>
      <c r="BW126" s="534"/>
      <c r="BX126" s="534"/>
      <c r="BY126" s="534"/>
      <c r="BZ126" s="534"/>
      <c r="CA126" s="534"/>
      <c r="CB126" s="535"/>
    </row>
    <row r="127" spans="1:80" ht="15" customHeight="1">
      <c r="A127" s="398"/>
      <c r="B127" s="399"/>
      <c r="C127" s="399"/>
      <c r="D127" s="400"/>
      <c r="E127" s="416" t="s">
        <v>451</v>
      </c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7"/>
      <c r="R127" s="417"/>
      <c r="S127" s="417"/>
      <c r="T127" s="417"/>
      <c r="U127" s="417"/>
      <c r="V127" s="417"/>
      <c r="W127" s="417"/>
      <c r="X127" s="417"/>
      <c r="Y127" s="417"/>
      <c r="Z127" s="417"/>
      <c r="AA127" s="417"/>
      <c r="AB127" s="417"/>
      <c r="AC127" s="417"/>
      <c r="AD127" s="417"/>
      <c r="AE127" s="417"/>
      <c r="AF127" s="417"/>
      <c r="AG127" s="417"/>
      <c r="AH127" s="417"/>
      <c r="AI127" s="417"/>
      <c r="AJ127" s="417"/>
      <c r="AK127" s="417"/>
      <c r="AL127" s="417"/>
      <c r="AM127" s="417"/>
      <c r="AN127" s="417"/>
      <c r="AO127" s="417"/>
      <c r="AP127" s="417"/>
      <c r="AQ127" s="417"/>
      <c r="AR127" s="418"/>
      <c r="AS127" s="410">
        <v>15</v>
      </c>
      <c r="AT127" s="411"/>
      <c r="AU127" s="411"/>
      <c r="AV127" s="411"/>
      <c r="AW127" s="411"/>
      <c r="AX127" s="411"/>
      <c r="AY127" s="411"/>
      <c r="AZ127" s="411"/>
      <c r="BA127" s="411"/>
      <c r="BB127" s="412"/>
      <c r="BC127" s="395">
        <v>65</v>
      </c>
      <c r="BD127" s="396"/>
      <c r="BE127" s="396"/>
      <c r="BF127" s="396"/>
      <c r="BG127" s="396"/>
      <c r="BH127" s="396"/>
      <c r="BI127" s="396"/>
      <c r="BJ127" s="396"/>
      <c r="BK127" s="396"/>
      <c r="BL127" s="396"/>
      <c r="BM127" s="397"/>
      <c r="BN127" s="533">
        <f t="shared" si="1"/>
        <v>975</v>
      </c>
      <c r="BO127" s="534"/>
      <c r="BP127" s="534"/>
      <c r="BQ127" s="534"/>
      <c r="BR127" s="534"/>
      <c r="BS127" s="534"/>
      <c r="BT127" s="534"/>
      <c r="BU127" s="534"/>
      <c r="BV127" s="534"/>
      <c r="BW127" s="534"/>
      <c r="BX127" s="534"/>
      <c r="BY127" s="534"/>
      <c r="BZ127" s="534"/>
      <c r="CA127" s="534"/>
      <c r="CB127" s="535"/>
    </row>
    <row r="128" spans="1:80" ht="15" customHeight="1">
      <c r="A128" s="398"/>
      <c r="B128" s="399"/>
      <c r="C128" s="399"/>
      <c r="D128" s="400"/>
      <c r="E128" s="416" t="s">
        <v>452</v>
      </c>
      <c r="F128" s="417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7"/>
      <c r="R128" s="417"/>
      <c r="S128" s="417"/>
      <c r="T128" s="417"/>
      <c r="U128" s="417"/>
      <c r="V128" s="417"/>
      <c r="W128" s="417"/>
      <c r="X128" s="417"/>
      <c r="Y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K128" s="417"/>
      <c r="AL128" s="417"/>
      <c r="AM128" s="417"/>
      <c r="AN128" s="417"/>
      <c r="AO128" s="417"/>
      <c r="AP128" s="417"/>
      <c r="AQ128" s="417"/>
      <c r="AR128" s="418"/>
      <c r="AS128" s="410">
        <v>15</v>
      </c>
      <c r="AT128" s="411"/>
      <c r="AU128" s="411"/>
      <c r="AV128" s="411"/>
      <c r="AW128" s="411"/>
      <c r="AX128" s="411"/>
      <c r="AY128" s="411"/>
      <c r="AZ128" s="411"/>
      <c r="BA128" s="411"/>
      <c r="BB128" s="412"/>
      <c r="BC128" s="395">
        <v>20</v>
      </c>
      <c r="BD128" s="396"/>
      <c r="BE128" s="396"/>
      <c r="BF128" s="396"/>
      <c r="BG128" s="396"/>
      <c r="BH128" s="396"/>
      <c r="BI128" s="396"/>
      <c r="BJ128" s="396"/>
      <c r="BK128" s="396"/>
      <c r="BL128" s="396"/>
      <c r="BM128" s="397"/>
      <c r="BN128" s="533">
        <f t="shared" si="1"/>
        <v>300</v>
      </c>
      <c r="BO128" s="534"/>
      <c r="BP128" s="534"/>
      <c r="BQ128" s="534"/>
      <c r="BR128" s="534"/>
      <c r="BS128" s="534"/>
      <c r="BT128" s="534"/>
      <c r="BU128" s="534"/>
      <c r="BV128" s="534"/>
      <c r="BW128" s="534"/>
      <c r="BX128" s="534"/>
      <c r="BY128" s="534"/>
      <c r="BZ128" s="534"/>
      <c r="CA128" s="534"/>
      <c r="CB128" s="535"/>
    </row>
    <row r="129" spans="1:98" ht="15" customHeight="1">
      <c r="A129" s="398"/>
      <c r="B129" s="399"/>
      <c r="C129" s="399"/>
      <c r="D129" s="400"/>
      <c r="E129" s="416" t="s">
        <v>453</v>
      </c>
      <c r="F129" s="417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7"/>
      <c r="R129" s="417"/>
      <c r="S129" s="417"/>
      <c r="T129" s="417"/>
      <c r="U129" s="417"/>
      <c r="V129" s="417"/>
      <c r="W129" s="417"/>
      <c r="X129" s="417"/>
      <c r="Y129" s="417"/>
      <c r="Z129" s="417"/>
      <c r="AA129" s="417"/>
      <c r="AB129" s="417"/>
      <c r="AC129" s="417"/>
      <c r="AD129" s="417"/>
      <c r="AE129" s="417"/>
      <c r="AF129" s="417"/>
      <c r="AG129" s="417"/>
      <c r="AH129" s="417"/>
      <c r="AI129" s="417"/>
      <c r="AJ129" s="417"/>
      <c r="AK129" s="417"/>
      <c r="AL129" s="417"/>
      <c r="AM129" s="417"/>
      <c r="AN129" s="417"/>
      <c r="AO129" s="417"/>
      <c r="AP129" s="417"/>
      <c r="AQ129" s="417"/>
      <c r="AR129" s="418"/>
      <c r="AS129" s="410">
        <v>6</v>
      </c>
      <c r="AT129" s="411"/>
      <c r="AU129" s="411"/>
      <c r="AV129" s="411"/>
      <c r="AW129" s="411"/>
      <c r="AX129" s="411"/>
      <c r="AY129" s="411"/>
      <c r="AZ129" s="411"/>
      <c r="BA129" s="411"/>
      <c r="BB129" s="412"/>
      <c r="BC129" s="395">
        <v>816</v>
      </c>
      <c r="BD129" s="396"/>
      <c r="BE129" s="396"/>
      <c r="BF129" s="396"/>
      <c r="BG129" s="396"/>
      <c r="BH129" s="396"/>
      <c r="BI129" s="396"/>
      <c r="BJ129" s="396"/>
      <c r="BK129" s="396"/>
      <c r="BL129" s="396"/>
      <c r="BM129" s="397"/>
      <c r="BN129" s="533">
        <f t="shared" si="1"/>
        <v>4896</v>
      </c>
      <c r="BO129" s="534"/>
      <c r="BP129" s="534"/>
      <c r="BQ129" s="534"/>
      <c r="BR129" s="534"/>
      <c r="BS129" s="534"/>
      <c r="BT129" s="534"/>
      <c r="BU129" s="534"/>
      <c r="BV129" s="534"/>
      <c r="BW129" s="534"/>
      <c r="BX129" s="534"/>
      <c r="BY129" s="534"/>
      <c r="BZ129" s="534"/>
      <c r="CA129" s="534"/>
      <c r="CB129" s="535"/>
    </row>
    <row r="130" spans="1:98" ht="15" customHeight="1">
      <c r="A130" s="398"/>
      <c r="B130" s="399"/>
      <c r="C130" s="399"/>
      <c r="D130" s="400"/>
      <c r="E130" s="416" t="s">
        <v>454</v>
      </c>
      <c r="F130" s="417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7"/>
      <c r="R130" s="417"/>
      <c r="S130" s="417"/>
      <c r="T130" s="417"/>
      <c r="U130" s="417"/>
      <c r="V130" s="417"/>
      <c r="W130" s="417"/>
      <c r="X130" s="417"/>
      <c r="Y130" s="417"/>
      <c r="Z130" s="417"/>
      <c r="AA130" s="417"/>
      <c r="AB130" s="417"/>
      <c r="AC130" s="417"/>
      <c r="AD130" s="417"/>
      <c r="AE130" s="417"/>
      <c r="AF130" s="417"/>
      <c r="AG130" s="417"/>
      <c r="AH130" s="417"/>
      <c r="AI130" s="417"/>
      <c r="AJ130" s="417"/>
      <c r="AK130" s="417"/>
      <c r="AL130" s="417"/>
      <c r="AM130" s="417"/>
      <c r="AN130" s="417"/>
      <c r="AO130" s="417"/>
      <c r="AP130" s="417"/>
      <c r="AQ130" s="417"/>
      <c r="AR130" s="418"/>
      <c r="AS130" s="410">
        <v>2</v>
      </c>
      <c r="AT130" s="411"/>
      <c r="AU130" s="411"/>
      <c r="AV130" s="411"/>
      <c r="AW130" s="411"/>
      <c r="AX130" s="411"/>
      <c r="AY130" s="411"/>
      <c r="AZ130" s="411"/>
      <c r="BA130" s="411"/>
      <c r="BB130" s="412"/>
      <c r="BC130" s="395">
        <v>1000</v>
      </c>
      <c r="BD130" s="396"/>
      <c r="BE130" s="396"/>
      <c r="BF130" s="396"/>
      <c r="BG130" s="396"/>
      <c r="BH130" s="396"/>
      <c r="BI130" s="396"/>
      <c r="BJ130" s="396"/>
      <c r="BK130" s="396"/>
      <c r="BL130" s="396"/>
      <c r="BM130" s="397"/>
      <c r="BN130" s="533">
        <f t="shared" si="1"/>
        <v>2000</v>
      </c>
      <c r="BO130" s="534"/>
      <c r="BP130" s="534"/>
      <c r="BQ130" s="534"/>
      <c r="BR130" s="534"/>
      <c r="BS130" s="534"/>
      <c r="BT130" s="534"/>
      <c r="BU130" s="534"/>
      <c r="BV130" s="534"/>
      <c r="BW130" s="534"/>
      <c r="BX130" s="534"/>
      <c r="BY130" s="534"/>
      <c r="BZ130" s="534"/>
      <c r="CA130" s="534"/>
      <c r="CB130" s="535"/>
    </row>
    <row r="131" spans="1:98" ht="15" customHeight="1">
      <c r="A131" s="398"/>
      <c r="B131" s="399"/>
      <c r="C131" s="399"/>
      <c r="D131" s="400"/>
      <c r="E131" s="416" t="s">
        <v>455</v>
      </c>
      <c r="F131" s="417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7"/>
      <c r="R131" s="417"/>
      <c r="S131" s="417"/>
      <c r="T131" s="417"/>
      <c r="U131" s="417"/>
      <c r="V131" s="417"/>
      <c r="W131" s="417"/>
      <c r="X131" s="417"/>
      <c r="Y131" s="417"/>
      <c r="Z131" s="417"/>
      <c r="AA131" s="417"/>
      <c r="AB131" s="417"/>
      <c r="AC131" s="417"/>
      <c r="AD131" s="417"/>
      <c r="AE131" s="417"/>
      <c r="AF131" s="417"/>
      <c r="AG131" s="417"/>
      <c r="AH131" s="417"/>
      <c r="AI131" s="417"/>
      <c r="AJ131" s="417"/>
      <c r="AK131" s="417"/>
      <c r="AL131" s="417"/>
      <c r="AM131" s="417"/>
      <c r="AN131" s="417"/>
      <c r="AO131" s="417"/>
      <c r="AP131" s="417"/>
      <c r="AQ131" s="417"/>
      <c r="AR131" s="418"/>
      <c r="AS131" s="410">
        <v>4</v>
      </c>
      <c r="AT131" s="411"/>
      <c r="AU131" s="411"/>
      <c r="AV131" s="411"/>
      <c r="AW131" s="411"/>
      <c r="AX131" s="411"/>
      <c r="AY131" s="411"/>
      <c r="AZ131" s="411"/>
      <c r="BA131" s="411"/>
      <c r="BB131" s="412"/>
      <c r="BC131" s="395">
        <v>114.25</v>
      </c>
      <c r="BD131" s="396"/>
      <c r="BE131" s="396"/>
      <c r="BF131" s="396"/>
      <c r="BG131" s="396"/>
      <c r="BH131" s="396"/>
      <c r="BI131" s="396"/>
      <c r="BJ131" s="396"/>
      <c r="BK131" s="396"/>
      <c r="BL131" s="396"/>
      <c r="BM131" s="397"/>
      <c r="BN131" s="533">
        <f t="shared" si="1"/>
        <v>457</v>
      </c>
      <c r="BO131" s="534"/>
      <c r="BP131" s="534"/>
      <c r="BQ131" s="534"/>
      <c r="BR131" s="534"/>
      <c r="BS131" s="534"/>
      <c r="BT131" s="534"/>
      <c r="BU131" s="534"/>
      <c r="BV131" s="534"/>
      <c r="BW131" s="534"/>
      <c r="BX131" s="534"/>
      <c r="BY131" s="534"/>
      <c r="BZ131" s="534"/>
      <c r="CA131" s="534"/>
      <c r="CB131" s="535"/>
    </row>
    <row r="132" spans="1:98" ht="30.75" customHeight="1">
      <c r="A132" s="584">
        <v>2</v>
      </c>
      <c r="B132" s="585"/>
      <c r="C132" s="585"/>
      <c r="D132" s="586"/>
      <c r="E132" s="587" t="s">
        <v>456</v>
      </c>
      <c r="F132" s="588"/>
      <c r="G132" s="588"/>
      <c r="H132" s="588"/>
      <c r="I132" s="588"/>
      <c r="J132" s="588"/>
      <c r="K132" s="588"/>
      <c r="L132" s="588"/>
      <c r="M132" s="588"/>
      <c r="N132" s="588"/>
      <c r="O132" s="588"/>
      <c r="P132" s="588"/>
      <c r="Q132" s="588"/>
      <c r="R132" s="588"/>
      <c r="S132" s="588"/>
      <c r="T132" s="588"/>
      <c r="U132" s="588"/>
      <c r="V132" s="588"/>
      <c r="W132" s="588"/>
      <c r="X132" s="588"/>
      <c r="Y132" s="588"/>
      <c r="Z132" s="588"/>
      <c r="AA132" s="588"/>
      <c r="AB132" s="588"/>
      <c r="AC132" s="588"/>
      <c r="AD132" s="588"/>
      <c r="AE132" s="588"/>
      <c r="AF132" s="588"/>
      <c r="AG132" s="588"/>
      <c r="AH132" s="588"/>
      <c r="AI132" s="588"/>
      <c r="AJ132" s="588"/>
      <c r="AK132" s="588"/>
      <c r="AL132" s="588"/>
      <c r="AM132" s="588"/>
      <c r="AN132" s="588"/>
      <c r="AO132" s="588"/>
      <c r="AP132" s="588"/>
      <c r="AQ132" s="588"/>
      <c r="AR132" s="589"/>
      <c r="AS132" s="398"/>
      <c r="AT132" s="399"/>
      <c r="AU132" s="399"/>
      <c r="AV132" s="399"/>
      <c r="AW132" s="399"/>
      <c r="AX132" s="399"/>
      <c r="AY132" s="399"/>
      <c r="AZ132" s="399"/>
      <c r="BA132" s="399"/>
      <c r="BB132" s="400"/>
      <c r="BC132" s="395"/>
      <c r="BD132" s="396"/>
      <c r="BE132" s="396"/>
      <c r="BF132" s="396"/>
      <c r="BG132" s="396"/>
      <c r="BH132" s="396"/>
      <c r="BI132" s="396"/>
      <c r="BJ132" s="396"/>
      <c r="BK132" s="396"/>
      <c r="BL132" s="396"/>
      <c r="BM132" s="397"/>
      <c r="BN132" s="581">
        <f>SUM(BN133:CB145)</f>
        <v>12597</v>
      </c>
      <c r="BO132" s="582"/>
      <c r="BP132" s="582"/>
      <c r="BQ132" s="582"/>
      <c r="BR132" s="582"/>
      <c r="BS132" s="582"/>
      <c r="BT132" s="582"/>
      <c r="BU132" s="582"/>
      <c r="BV132" s="582"/>
      <c r="BW132" s="582"/>
      <c r="BX132" s="582"/>
      <c r="BY132" s="582"/>
      <c r="BZ132" s="582"/>
      <c r="CA132" s="582"/>
      <c r="CB132" s="583"/>
      <c r="CT132" s="29"/>
    </row>
    <row r="133" spans="1:98" ht="15" customHeight="1">
      <c r="A133" s="398"/>
      <c r="B133" s="399"/>
      <c r="C133" s="399"/>
      <c r="D133" s="400"/>
      <c r="E133" s="416" t="s">
        <v>458</v>
      </c>
      <c r="F133" s="417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7"/>
      <c r="R133" s="417"/>
      <c r="S133" s="417"/>
      <c r="T133" s="417"/>
      <c r="U133" s="417"/>
      <c r="V133" s="417"/>
      <c r="W133" s="417"/>
      <c r="X133" s="417"/>
      <c r="Y133" s="417"/>
      <c r="Z133" s="417"/>
      <c r="AA133" s="417"/>
      <c r="AB133" s="417"/>
      <c r="AC133" s="417"/>
      <c r="AD133" s="417"/>
      <c r="AE133" s="417"/>
      <c r="AF133" s="417"/>
      <c r="AG133" s="417"/>
      <c r="AH133" s="417"/>
      <c r="AI133" s="417"/>
      <c r="AJ133" s="417"/>
      <c r="AK133" s="417"/>
      <c r="AL133" s="417"/>
      <c r="AM133" s="417"/>
      <c r="AN133" s="417"/>
      <c r="AO133" s="417"/>
      <c r="AP133" s="417"/>
      <c r="AQ133" s="417"/>
      <c r="AR133" s="418"/>
      <c r="AS133" s="410">
        <v>2</v>
      </c>
      <c r="AT133" s="411"/>
      <c r="AU133" s="411"/>
      <c r="AV133" s="411"/>
      <c r="AW133" s="411"/>
      <c r="AX133" s="411"/>
      <c r="AY133" s="411"/>
      <c r="AZ133" s="411"/>
      <c r="BA133" s="411"/>
      <c r="BB133" s="412"/>
      <c r="BC133" s="395">
        <v>20.5</v>
      </c>
      <c r="BD133" s="396"/>
      <c r="BE133" s="396"/>
      <c r="BF133" s="396"/>
      <c r="BG133" s="396"/>
      <c r="BH133" s="396"/>
      <c r="BI133" s="396"/>
      <c r="BJ133" s="396"/>
      <c r="BK133" s="396"/>
      <c r="BL133" s="396"/>
      <c r="BM133" s="397"/>
      <c r="BN133" s="533">
        <f t="shared" ref="BN133:BN134" si="2">BC133*AS133</f>
        <v>41</v>
      </c>
      <c r="BO133" s="534"/>
      <c r="BP133" s="534"/>
      <c r="BQ133" s="534"/>
      <c r="BR133" s="534"/>
      <c r="BS133" s="534"/>
      <c r="BT133" s="534"/>
      <c r="BU133" s="534"/>
      <c r="BV133" s="534"/>
      <c r="BW133" s="534"/>
      <c r="BX133" s="534"/>
      <c r="BY133" s="534"/>
      <c r="BZ133" s="534"/>
      <c r="CA133" s="534"/>
      <c r="CB133" s="535"/>
      <c r="CT133" s="29"/>
    </row>
    <row r="134" spans="1:98" ht="15" customHeight="1">
      <c r="A134" s="398"/>
      <c r="B134" s="399"/>
      <c r="C134" s="399"/>
      <c r="D134" s="400"/>
      <c r="E134" s="416" t="s">
        <v>459</v>
      </c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  <c r="AA134" s="417"/>
      <c r="AB134" s="417"/>
      <c r="AC134" s="417"/>
      <c r="AD134" s="417"/>
      <c r="AE134" s="417"/>
      <c r="AF134" s="417"/>
      <c r="AG134" s="417"/>
      <c r="AH134" s="417"/>
      <c r="AI134" s="417"/>
      <c r="AJ134" s="417"/>
      <c r="AK134" s="417"/>
      <c r="AL134" s="417"/>
      <c r="AM134" s="417"/>
      <c r="AN134" s="417"/>
      <c r="AO134" s="417"/>
      <c r="AP134" s="417"/>
      <c r="AQ134" s="417"/>
      <c r="AR134" s="418"/>
      <c r="AS134" s="410">
        <v>400</v>
      </c>
      <c r="AT134" s="411"/>
      <c r="AU134" s="411"/>
      <c r="AV134" s="411"/>
      <c r="AW134" s="411"/>
      <c r="AX134" s="411"/>
      <c r="AY134" s="411"/>
      <c r="AZ134" s="411"/>
      <c r="BA134" s="411"/>
      <c r="BB134" s="412"/>
      <c r="BC134" s="395">
        <v>1</v>
      </c>
      <c r="BD134" s="396"/>
      <c r="BE134" s="396"/>
      <c r="BF134" s="396"/>
      <c r="BG134" s="396"/>
      <c r="BH134" s="396"/>
      <c r="BI134" s="396"/>
      <c r="BJ134" s="396"/>
      <c r="BK134" s="396"/>
      <c r="BL134" s="396"/>
      <c r="BM134" s="397"/>
      <c r="BN134" s="533">
        <f t="shared" si="2"/>
        <v>400</v>
      </c>
      <c r="BO134" s="534"/>
      <c r="BP134" s="534"/>
      <c r="BQ134" s="534"/>
      <c r="BR134" s="534"/>
      <c r="BS134" s="534"/>
      <c r="BT134" s="534"/>
      <c r="BU134" s="534"/>
      <c r="BV134" s="534"/>
      <c r="BW134" s="534"/>
      <c r="BX134" s="534"/>
      <c r="BY134" s="534"/>
      <c r="BZ134" s="534"/>
      <c r="CA134" s="534"/>
      <c r="CB134" s="535"/>
    </row>
    <row r="135" spans="1:98" ht="15" customHeight="1">
      <c r="A135" s="398"/>
      <c r="B135" s="399"/>
      <c r="C135" s="399"/>
      <c r="D135" s="400"/>
      <c r="E135" s="416" t="s">
        <v>457</v>
      </c>
      <c r="F135" s="417"/>
      <c r="G135" s="417"/>
      <c r="H135" s="417"/>
      <c r="I135" s="417"/>
      <c r="J135" s="417"/>
      <c r="K135" s="417"/>
      <c r="L135" s="417"/>
      <c r="M135" s="417"/>
      <c r="N135" s="417"/>
      <c r="O135" s="417"/>
      <c r="P135" s="417"/>
      <c r="Q135" s="417"/>
      <c r="R135" s="417"/>
      <c r="S135" s="417"/>
      <c r="T135" s="417"/>
      <c r="U135" s="417"/>
      <c r="V135" s="417"/>
      <c r="W135" s="417"/>
      <c r="X135" s="417"/>
      <c r="Y135" s="417"/>
      <c r="Z135" s="417"/>
      <c r="AA135" s="417"/>
      <c r="AB135" s="417"/>
      <c r="AC135" s="417"/>
      <c r="AD135" s="417"/>
      <c r="AE135" s="417"/>
      <c r="AF135" s="417"/>
      <c r="AG135" s="417"/>
      <c r="AH135" s="417"/>
      <c r="AI135" s="417"/>
      <c r="AJ135" s="417"/>
      <c r="AK135" s="417"/>
      <c r="AL135" s="417"/>
      <c r="AM135" s="417"/>
      <c r="AN135" s="417"/>
      <c r="AO135" s="417"/>
      <c r="AP135" s="417"/>
      <c r="AQ135" s="417"/>
      <c r="AR135" s="418"/>
      <c r="AS135" s="410">
        <v>10</v>
      </c>
      <c r="AT135" s="411"/>
      <c r="AU135" s="411"/>
      <c r="AV135" s="411"/>
      <c r="AW135" s="411"/>
      <c r="AX135" s="411"/>
      <c r="AY135" s="411"/>
      <c r="AZ135" s="411"/>
      <c r="BA135" s="411"/>
      <c r="BB135" s="412"/>
      <c r="BC135" s="395">
        <v>240</v>
      </c>
      <c r="BD135" s="396"/>
      <c r="BE135" s="396"/>
      <c r="BF135" s="396"/>
      <c r="BG135" s="396"/>
      <c r="BH135" s="396"/>
      <c r="BI135" s="396"/>
      <c r="BJ135" s="396"/>
      <c r="BK135" s="396"/>
      <c r="BL135" s="396"/>
      <c r="BM135" s="397"/>
      <c r="BN135" s="533">
        <f>BC135*AS135</f>
        <v>2400</v>
      </c>
      <c r="BO135" s="534"/>
      <c r="BP135" s="534"/>
      <c r="BQ135" s="534"/>
      <c r="BR135" s="534"/>
      <c r="BS135" s="534"/>
      <c r="BT135" s="534"/>
      <c r="BU135" s="534"/>
      <c r="BV135" s="534"/>
      <c r="BW135" s="534"/>
      <c r="BX135" s="534"/>
      <c r="BY135" s="534"/>
      <c r="BZ135" s="534"/>
      <c r="CA135" s="534"/>
      <c r="CB135" s="535"/>
    </row>
    <row r="136" spans="1:98" ht="15" customHeight="1">
      <c r="A136" s="398"/>
      <c r="B136" s="399"/>
      <c r="C136" s="399"/>
      <c r="D136" s="400"/>
      <c r="E136" s="416" t="s">
        <v>492</v>
      </c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  <c r="P136" s="417"/>
      <c r="Q136" s="417"/>
      <c r="R136" s="417"/>
      <c r="S136" s="417"/>
      <c r="T136" s="417"/>
      <c r="U136" s="417"/>
      <c r="V136" s="417"/>
      <c r="W136" s="417"/>
      <c r="X136" s="417"/>
      <c r="Y136" s="417"/>
      <c r="Z136" s="417"/>
      <c r="AA136" s="417"/>
      <c r="AB136" s="417"/>
      <c r="AC136" s="417"/>
      <c r="AD136" s="417"/>
      <c r="AE136" s="417"/>
      <c r="AF136" s="417"/>
      <c r="AG136" s="417"/>
      <c r="AH136" s="417"/>
      <c r="AI136" s="417"/>
      <c r="AJ136" s="417"/>
      <c r="AK136" s="417"/>
      <c r="AL136" s="417"/>
      <c r="AM136" s="417"/>
      <c r="AN136" s="417"/>
      <c r="AO136" s="417"/>
      <c r="AP136" s="417"/>
      <c r="AQ136" s="417"/>
      <c r="AR136" s="418"/>
      <c r="AS136" s="410">
        <v>4</v>
      </c>
      <c r="AT136" s="411"/>
      <c r="AU136" s="411"/>
      <c r="AV136" s="411"/>
      <c r="AW136" s="411"/>
      <c r="AX136" s="411"/>
      <c r="AY136" s="411"/>
      <c r="AZ136" s="411"/>
      <c r="BA136" s="411"/>
      <c r="BB136" s="412"/>
      <c r="BC136" s="395">
        <v>48.5</v>
      </c>
      <c r="BD136" s="396"/>
      <c r="BE136" s="396"/>
      <c r="BF136" s="396"/>
      <c r="BG136" s="396"/>
      <c r="BH136" s="396"/>
      <c r="BI136" s="396"/>
      <c r="BJ136" s="396"/>
      <c r="BK136" s="396"/>
      <c r="BL136" s="396"/>
      <c r="BM136" s="397"/>
      <c r="BN136" s="533">
        <f t="shared" ref="BN136:BN145" si="3">BC136*AS136</f>
        <v>194</v>
      </c>
      <c r="BO136" s="534"/>
      <c r="BP136" s="534"/>
      <c r="BQ136" s="534"/>
      <c r="BR136" s="534"/>
      <c r="BS136" s="534"/>
      <c r="BT136" s="534"/>
      <c r="BU136" s="534"/>
      <c r="BV136" s="534"/>
      <c r="BW136" s="534"/>
      <c r="BX136" s="534"/>
      <c r="BY136" s="534"/>
      <c r="BZ136" s="534"/>
      <c r="CA136" s="534"/>
      <c r="CB136" s="535"/>
    </row>
    <row r="137" spans="1:98" ht="15" customHeight="1">
      <c r="A137" s="398"/>
      <c r="B137" s="399"/>
      <c r="C137" s="399"/>
      <c r="D137" s="400"/>
      <c r="E137" s="416" t="s">
        <v>493</v>
      </c>
      <c r="F137" s="417"/>
      <c r="G137" s="417"/>
      <c r="H137" s="417"/>
      <c r="I137" s="417"/>
      <c r="J137" s="417"/>
      <c r="K137" s="417"/>
      <c r="L137" s="417"/>
      <c r="M137" s="417"/>
      <c r="N137" s="417"/>
      <c r="O137" s="417"/>
      <c r="P137" s="417"/>
      <c r="Q137" s="417"/>
      <c r="R137" s="417"/>
      <c r="S137" s="417"/>
      <c r="T137" s="417"/>
      <c r="U137" s="417"/>
      <c r="V137" s="417"/>
      <c r="W137" s="417"/>
      <c r="X137" s="417"/>
      <c r="Y137" s="417"/>
      <c r="Z137" s="417"/>
      <c r="AA137" s="417"/>
      <c r="AB137" s="417"/>
      <c r="AC137" s="417"/>
      <c r="AD137" s="417"/>
      <c r="AE137" s="417"/>
      <c r="AF137" s="417"/>
      <c r="AG137" s="417"/>
      <c r="AH137" s="417"/>
      <c r="AI137" s="417"/>
      <c r="AJ137" s="417"/>
      <c r="AK137" s="417"/>
      <c r="AL137" s="417"/>
      <c r="AM137" s="417"/>
      <c r="AN137" s="417"/>
      <c r="AO137" s="417"/>
      <c r="AP137" s="417"/>
      <c r="AQ137" s="417"/>
      <c r="AR137" s="418"/>
      <c r="AS137" s="410">
        <v>10</v>
      </c>
      <c r="AT137" s="411"/>
      <c r="AU137" s="411"/>
      <c r="AV137" s="411"/>
      <c r="AW137" s="411"/>
      <c r="AX137" s="411"/>
      <c r="AY137" s="411"/>
      <c r="AZ137" s="411"/>
      <c r="BA137" s="411"/>
      <c r="BB137" s="412"/>
      <c r="BC137" s="395">
        <v>120</v>
      </c>
      <c r="BD137" s="396"/>
      <c r="BE137" s="396"/>
      <c r="BF137" s="396"/>
      <c r="BG137" s="396"/>
      <c r="BH137" s="396"/>
      <c r="BI137" s="396"/>
      <c r="BJ137" s="396"/>
      <c r="BK137" s="396"/>
      <c r="BL137" s="396"/>
      <c r="BM137" s="397"/>
      <c r="BN137" s="492">
        <f t="shared" si="3"/>
        <v>1200</v>
      </c>
      <c r="BO137" s="493"/>
      <c r="BP137" s="493"/>
      <c r="BQ137" s="493"/>
      <c r="BR137" s="493"/>
      <c r="BS137" s="493"/>
      <c r="BT137" s="493"/>
      <c r="BU137" s="493"/>
      <c r="BV137" s="493"/>
      <c r="BW137" s="493"/>
      <c r="BX137" s="493"/>
      <c r="BY137" s="493"/>
      <c r="BZ137" s="493"/>
      <c r="CA137" s="493"/>
      <c r="CB137" s="494"/>
      <c r="CT137" s="34">
        <f>SUM(BN135:CB142)</f>
        <v>11133</v>
      </c>
    </row>
    <row r="138" spans="1:98" ht="15" customHeight="1">
      <c r="A138" s="398"/>
      <c r="B138" s="399"/>
      <c r="C138" s="399"/>
      <c r="D138" s="400"/>
      <c r="E138" s="416" t="s">
        <v>494</v>
      </c>
      <c r="F138" s="417"/>
      <c r="G138" s="417"/>
      <c r="H138" s="417"/>
      <c r="I138" s="417"/>
      <c r="J138" s="417"/>
      <c r="K138" s="417"/>
      <c r="L138" s="417"/>
      <c r="M138" s="417"/>
      <c r="N138" s="417"/>
      <c r="O138" s="417"/>
      <c r="P138" s="417"/>
      <c r="Q138" s="417"/>
      <c r="R138" s="417"/>
      <c r="S138" s="417"/>
      <c r="T138" s="417"/>
      <c r="U138" s="417"/>
      <c r="V138" s="417"/>
      <c r="W138" s="417"/>
      <c r="X138" s="417"/>
      <c r="Y138" s="417"/>
      <c r="Z138" s="417"/>
      <c r="AA138" s="417"/>
      <c r="AB138" s="417"/>
      <c r="AC138" s="417"/>
      <c r="AD138" s="417"/>
      <c r="AE138" s="417"/>
      <c r="AF138" s="417"/>
      <c r="AG138" s="417"/>
      <c r="AH138" s="417"/>
      <c r="AI138" s="417"/>
      <c r="AJ138" s="417"/>
      <c r="AK138" s="417"/>
      <c r="AL138" s="417"/>
      <c r="AM138" s="417"/>
      <c r="AN138" s="417"/>
      <c r="AO138" s="417"/>
      <c r="AP138" s="417"/>
      <c r="AQ138" s="417"/>
      <c r="AR138" s="418"/>
      <c r="AS138" s="410">
        <v>20</v>
      </c>
      <c r="AT138" s="411"/>
      <c r="AU138" s="411"/>
      <c r="AV138" s="411"/>
      <c r="AW138" s="411"/>
      <c r="AX138" s="411"/>
      <c r="AY138" s="411"/>
      <c r="AZ138" s="411"/>
      <c r="BA138" s="411"/>
      <c r="BB138" s="412"/>
      <c r="BC138" s="395">
        <v>240</v>
      </c>
      <c r="BD138" s="396"/>
      <c r="BE138" s="396"/>
      <c r="BF138" s="396"/>
      <c r="BG138" s="396"/>
      <c r="BH138" s="396"/>
      <c r="BI138" s="396"/>
      <c r="BJ138" s="396"/>
      <c r="BK138" s="396"/>
      <c r="BL138" s="396"/>
      <c r="BM138" s="397"/>
      <c r="BN138" s="492">
        <f t="shared" si="3"/>
        <v>4800</v>
      </c>
      <c r="BO138" s="493"/>
      <c r="BP138" s="493"/>
      <c r="BQ138" s="493"/>
      <c r="BR138" s="493"/>
      <c r="BS138" s="493"/>
      <c r="BT138" s="493"/>
      <c r="BU138" s="493"/>
      <c r="BV138" s="493"/>
      <c r="BW138" s="493"/>
      <c r="BX138" s="493"/>
      <c r="BY138" s="493"/>
      <c r="BZ138" s="493"/>
      <c r="CA138" s="493"/>
      <c r="CB138" s="494"/>
    </row>
    <row r="139" spans="1:98" ht="15" customHeight="1">
      <c r="A139" s="398"/>
      <c r="B139" s="399"/>
      <c r="C139" s="399"/>
      <c r="D139" s="400"/>
      <c r="E139" s="416" t="s">
        <v>495</v>
      </c>
      <c r="F139" s="417"/>
      <c r="G139" s="417"/>
      <c r="H139" s="417"/>
      <c r="I139" s="417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7"/>
      <c r="AC139" s="417"/>
      <c r="AD139" s="417"/>
      <c r="AE139" s="417"/>
      <c r="AF139" s="417"/>
      <c r="AG139" s="417"/>
      <c r="AH139" s="417"/>
      <c r="AI139" s="417"/>
      <c r="AJ139" s="417"/>
      <c r="AK139" s="417"/>
      <c r="AL139" s="417"/>
      <c r="AM139" s="417"/>
      <c r="AN139" s="417"/>
      <c r="AO139" s="417"/>
      <c r="AP139" s="417"/>
      <c r="AQ139" s="417"/>
      <c r="AR139" s="418"/>
      <c r="AS139" s="410">
        <v>3</v>
      </c>
      <c r="AT139" s="411"/>
      <c r="AU139" s="411"/>
      <c r="AV139" s="411"/>
      <c r="AW139" s="411"/>
      <c r="AX139" s="411"/>
      <c r="AY139" s="411"/>
      <c r="AZ139" s="411"/>
      <c r="BA139" s="411"/>
      <c r="BB139" s="412"/>
      <c r="BC139" s="395">
        <v>424</v>
      </c>
      <c r="BD139" s="396"/>
      <c r="BE139" s="396"/>
      <c r="BF139" s="396"/>
      <c r="BG139" s="396"/>
      <c r="BH139" s="396"/>
      <c r="BI139" s="396"/>
      <c r="BJ139" s="396"/>
      <c r="BK139" s="396"/>
      <c r="BL139" s="396"/>
      <c r="BM139" s="397"/>
      <c r="BN139" s="492">
        <f t="shared" si="3"/>
        <v>1272</v>
      </c>
      <c r="BO139" s="493"/>
      <c r="BP139" s="493"/>
      <c r="BQ139" s="493"/>
      <c r="BR139" s="493"/>
      <c r="BS139" s="493"/>
      <c r="BT139" s="493"/>
      <c r="BU139" s="493"/>
      <c r="BV139" s="493"/>
      <c r="BW139" s="493"/>
      <c r="BX139" s="493"/>
      <c r="BY139" s="493"/>
      <c r="BZ139" s="493"/>
      <c r="CA139" s="493"/>
      <c r="CB139" s="494"/>
    </row>
    <row r="140" spans="1:98" ht="15" customHeight="1">
      <c r="A140" s="398"/>
      <c r="B140" s="399"/>
      <c r="C140" s="399"/>
      <c r="D140" s="400"/>
      <c r="E140" s="416" t="s">
        <v>496</v>
      </c>
      <c r="F140" s="417"/>
      <c r="G140" s="417"/>
      <c r="H140" s="417"/>
      <c r="I140" s="417"/>
      <c r="J140" s="417"/>
      <c r="K140" s="417"/>
      <c r="L140" s="417"/>
      <c r="M140" s="417"/>
      <c r="N140" s="417"/>
      <c r="O140" s="417"/>
      <c r="P140" s="417"/>
      <c r="Q140" s="417"/>
      <c r="R140" s="417"/>
      <c r="S140" s="417"/>
      <c r="T140" s="417"/>
      <c r="U140" s="417"/>
      <c r="V140" s="417"/>
      <c r="W140" s="417"/>
      <c r="X140" s="417"/>
      <c r="Y140" s="417"/>
      <c r="Z140" s="417"/>
      <c r="AA140" s="417"/>
      <c r="AB140" s="417"/>
      <c r="AC140" s="417"/>
      <c r="AD140" s="417"/>
      <c r="AE140" s="417"/>
      <c r="AF140" s="417"/>
      <c r="AG140" s="417"/>
      <c r="AH140" s="417"/>
      <c r="AI140" s="417"/>
      <c r="AJ140" s="417"/>
      <c r="AK140" s="417"/>
      <c r="AL140" s="417"/>
      <c r="AM140" s="417"/>
      <c r="AN140" s="417"/>
      <c r="AO140" s="417"/>
      <c r="AP140" s="417"/>
      <c r="AQ140" s="417"/>
      <c r="AR140" s="418"/>
      <c r="AS140" s="410">
        <v>2</v>
      </c>
      <c r="AT140" s="411"/>
      <c r="AU140" s="411"/>
      <c r="AV140" s="411"/>
      <c r="AW140" s="411"/>
      <c r="AX140" s="411"/>
      <c r="AY140" s="411"/>
      <c r="AZ140" s="411"/>
      <c r="BA140" s="411"/>
      <c r="BB140" s="412"/>
      <c r="BC140" s="395">
        <v>120</v>
      </c>
      <c r="BD140" s="396"/>
      <c r="BE140" s="396"/>
      <c r="BF140" s="396"/>
      <c r="BG140" s="396"/>
      <c r="BH140" s="396"/>
      <c r="BI140" s="396"/>
      <c r="BJ140" s="396"/>
      <c r="BK140" s="396"/>
      <c r="BL140" s="396"/>
      <c r="BM140" s="397"/>
      <c r="BN140" s="492">
        <f t="shared" si="3"/>
        <v>240</v>
      </c>
      <c r="BO140" s="493"/>
      <c r="BP140" s="493"/>
      <c r="BQ140" s="493"/>
      <c r="BR140" s="493"/>
      <c r="BS140" s="493"/>
      <c r="BT140" s="493"/>
      <c r="BU140" s="493"/>
      <c r="BV140" s="493"/>
      <c r="BW140" s="493"/>
      <c r="BX140" s="493"/>
      <c r="BY140" s="493"/>
      <c r="BZ140" s="493"/>
      <c r="CA140" s="493"/>
      <c r="CB140" s="494"/>
    </row>
    <row r="141" spans="1:98" ht="15" customHeight="1">
      <c r="A141" s="398"/>
      <c r="B141" s="399"/>
      <c r="C141" s="399"/>
      <c r="D141" s="400"/>
      <c r="E141" s="416" t="s">
        <v>458</v>
      </c>
      <c r="F141" s="417"/>
      <c r="G141" s="417"/>
      <c r="H141" s="417"/>
      <c r="I141" s="417"/>
      <c r="J141" s="417"/>
      <c r="K141" s="417"/>
      <c r="L141" s="417"/>
      <c r="M141" s="417"/>
      <c r="N141" s="417"/>
      <c r="O141" s="417"/>
      <c r="P141" s="417"/>
      <c r="Q141" s="417"/>
      <c r="R141" s="417"/>
      <c r="S141" s="417"/>
      <c r="T141" s="417"/>
      <c r="U141" s="417"/>
      <c r="V141" s="417"/>
      <c r="W141" s="417"/>
      <c r="X141" s="417"/>
      <c r="Y141" s="417"/>
      <c r="Z141" s="417"/>
      <c r="AA141" s="417"/>
      <c r="AB141" s="417"/>
      <c r="AC141" s="417"/>
      <c r="AD141" s="417"/>
      <c r="AE141" s="417"/>
      <c r="AF141" s="417"/>
      <c r="AG141" s="417"/>
      <c r="AH141" s="417"/>
      <c r="AI141" s="417"/>
      <c r="AJ141" s="417"/>
      <c r="AK141" s="417"/>
      <c r="AL141" s="417"/>
      <c r="AM141" s="417"/>
      <c r="AN141" s="417"/>
      <c r="AO141" s="417"/>
      <c r="AP141" s="417"/>
      <c r="AQ141" s="417"/>
      <c r="AR141" s="418"/>
      <c r="AS141" s="410">
        <v>1</v>
      </c>
      <c r="AT141" s="411"/>
      <c r="AU141" s="411"/>
      <c r="AV141" s="411"/>
      <c r="AW141" s="411"/>
      <c r="AX141" s="411"/>
      <c r="AY141" s="411"/>
      <c r="AZ141" s="411"/>
      <c r="BA141" s="411"/>
      <c r="BB141" s="412"/>
      <c r="BC141" s="395">
        <v>27</v>
      </c>
      <c r="BD141" s="396"/>
      <c r="BE141" s="396"/>
      <c r="BF141" s="396"/>
      <c r="BG141" s="396"/>
      <c r="BH141" s="396"/>
      <c r="BI141" s="396"/>
      <c r="BJ141" s="396"/>
      <c r="BK141" s="396"/>
      <c r="BL141" s="396"/>
      <c r="BM141" s="397"/>
      <c r="BN141" s="492">
        <f t="shared" si="3"/>
        <v>27</v>
      </c>
      <c r="BO141" s="493"/>
      <c r="BP141" s="493"/>
      <c r="BQ141" s="493"/>
      <c r="BR141" s="493"/>
      <c r="BS141" s="493"/>
      <c r="BT141" s="493"/>
      <c r="BU141" s="493"/>
      <c r="BV141" s="493"/>
      <c r="BW141" s="493"/>
      <c r="BX141" s="493"/>
      <c r="BY141" s="493"/>
      <c r="BZ141" s="493"/>
      <c r="CA141" s="493"/>
      <c r="CB141" s="494"/>
    </row>
    <row r="142" spans="1:98" ht="15" customHeight="1">
      <c r="A142" s="398"/>
      <c r="B142" s="399"/>
      <c r="C142" s="399"/>
      <c r="D142" s="400"/>
      <c r="E142" s="416" t="s">
        <v>497</v>
      </c>
      <c r="F142" s="417"/>
      <c r="G142" s="417"/>
      <c r="H142" s="417"/>
      <c r="I142" s="417"/>
      <c r="J142" s="417"/>
      <c r="K142" s="417"/>
      <c r="L142" s="417"/>
      <c r="M142" s="417"/>
      <c r="N142" s="417"/>
      <c r="O142" s="417"/>
      <c r="P142" s="417"/>
      <c r="Q142" s="417"/>
      <c r="R142" s="417"/>
      <c r="S142" s="417"/>
      <c r="T142" s="417"/>
      <c r="U142" s="417"/>
      <c r="V142" s="417"/>
      <c r="W142" s="417"/>
      <c r="X142" s="417"/>
      <c r="Y142" s="417"/>
      <c r="Z142" s="417"/>
      <c r="AA142" s="417"/>
      <c r="AB142" s="417"/>
      <c r="AC142" s="417"/>
      <c r="AD142" s="417"/>
      <c r="AE142" s="417"/>
      <c r="AF142" s="417"/>
      <c r="AG142" s="417"/>
      <c r="AH142" s="417"/>
      <c r="AI142" s="417"/>
      <c r="AJ142" s="417"/>
      <c r="AK142" s="417"/>
      <c r="AL142" s="417"/>
      <c r="AM142" s="417"/>
      <c r="AN142" s="417"/>
      <c r="AO142" s="417"/>
      <c r="AP142" s="417"/>
      <c r="AQ142" s="417"/>
      <c r="AR142" s="418"/>
      <c r="AS142" s="410">
        <v>40</v>
      </c>
      <c r="AT142" s="411"/>
      <c r="AU142" s="411"/>
      <c r="AV142" s="411"/>
      <c r="AW142" s="411"/>
      <c r="AX142" s="411"/>
      <c r="AY142" s="411"/>
      <c r="AZ142" s="411"/>
      <c r="BA142" s="411"/>
      <c r="BB142" s="412"/>
      <c r="BC142" s="395">
        <v>25</v>
      </c>
      <c r="BD142" s="396"/>
      <c r="BE142" s="396"/>
      <c r="BF142" s="396"/>
      <c r="BG142" s="396"/>
      <c r="BH142" s="396"/>
      <c r="BI142" s="396"/>
      <c r="BJ142" s="396"/>
      <c r="BK142" s="396"/>
      <c r="BL142" s="396"/>
      <c r="BM142" s="397"/>
      <c r="BN142" s="492">
        <f t="shared" si="3"/>
        <v>1000</v>
      </c>
      <c r="BO142" s="493"/>
      <c r="BP142" s="493"/>
      <c r="BQ142" s="493"/>
      <c r="BR142" s="493"/>
      <c r="BS142" s="493"/>
      <c r="BT142" s="493"/>
      <c r="BU142" s="493"/>
      <c r="BV142" s="493"/>
      <c r="BW142" s="493"/>
      <c r="BX142" s="493"/>
      <c r="BY142" s="493"/>
      <c r="BZ142" s="493"/>
      <c r="CA142" s="493"/>
      <c r="CB142" s="494"/>
    </row>
    <row r="143" spans="1:98" ht="15" customHeight="1">
      <c r="A143" s="398"/>
      <c r="B143" s="399"/>
      <c r="C143" s="399"/>
      <c r="D143" s="400"/>
      <c r="E143" s="416" t="s">
        <v>498</v>
      </c>
      <c r="F143" s="531"/>
      <c r="G143" s="531"/>
      <c r="H143" s="531"/>
      <c r="I143" s="531"/>
      <c r="J143" s="531"/>
      <c r="K143" s="531"/>
      <c r="L143" s="531"/>
      <c r="M143" s="531"/>
      <c r="N143" s="531"/>
      <c r="O143" s="531"/>
      <c r="P143" s="531"/>
      <c r="Q143" s="531"/>
      <c r="R143" s="531"/>
      <c r="S143" s="531"/>
      <c r="T143" s="531"/>
      <c r="U143" s="531"/>
      <c r="V143" s="531"/>
      <c r="W143" s="531"/>
      <c r="X143" s="531"/>
      <c r="Y143" s="531"/>
      <c r="Z143" s="531"/>
      <c r="AA143" s="531"/>
      <c r="AB143" s="531"/>
      <c r="AC143" s="531"/>
      <c r="AD143" s="531"/>
      <c r="AE143" s="531"/>
      <c r="AF143" s="531"/>
      <c r="AG143" s="531"/>
      <c r="AH143" s="531"/>
      <c r="AI143" s="531"/>
      <c r="AJ143" s="531"/>
      <c r="AK143" s="531"/>
      <c r="AL143" s="531"/>
      <c r="AM143" s="531"/>
      <c r="AN143" s="531"/>
      <c r="AO143" s="531"/>
      <c r="AP143" s="531"/>
      <c r="AQ143" s="531"/>
      <c r="AR143" s="532"/>
      <c r="AS143" s="410">
        <v>15</v>
      </c>
      <c r="AT143" s="411"/>
      <c r="AU143" s="411"/>
      <c r="AV143" s="411"/>
      <c r="AW143" s="411"/>
      <c r="AX143" s="411"/>
      <c r="AY143" s="411"/>
      <c r="AZ143" s="411"/>
      <c r="BA143" s="411"/>
      <c r="BB143" s="412"/>
      <c r="BC143" s="395">
        <v>15</v>
      </c>
      <c r="BD143" s="396"/>
      <c r="BE143" s="396"/>
      <c r="BF143" s="396"/>
      <c r="BG143" s="396"/>
      <c r="BH143" s="396"/>
      <c r="BI143" s="396"/>
      <c r="BJ143" s="396"/>
      <c r="BK143" s="396"/>
      <c r="BL143" s="396"/>
      <c r="BM143" s="397"/>
      <c r="BN143" s="492">
        <f t="shared" si="3"/>
        <v>225</v>
      </c>
      <c r="BO143" s="493"/>
      <c r="BP143" s="493"/>
      <c r="BQ143" s="493"/>
      <c r="BR143" s="493"/>
      <c r="BS143" s="493"/>
      <c r="BT143" s="493"/>
      <c r="BU143" s="493"/>
      <c r="BV143" s="493"/>
      <c r="BW143" s="493"/>
      <c r="BX143" s="493"/>
      <c r="BY143" s="493"/>
      <c r="BZ143" s="493"/>
      <c r="CA143" s="493"/>
      <c r="CB143" s="494"/>
      <c r="CT143" s="34">
        <f>SUM(BN143:CB144)</f>
        <v>543</v>
      </c>
    </row>
    <row r="144" spans="1:98" ht="15" customHeight="1">
      <c r="A144" s="398"/>
      <c r="B144" s="399"/>
      <c r="C144" s="399"/>
      <c r="D144" s="400"/>
      <c r="E144" s="416" t="s">
        <v>499</v>
      </c>
      <c r="F144" s="417"/>
      <c r="G144" s="417"/>
      <c r="H144" s="417"/>
      <c r="I144" s="417"/>
      <c r="J144" s="417"/>
      <c r="K144" s="417"/>
      <c r="L144" s="417"/>
      <c r="M144" s="417"/>
      <c r="N144" s="417"/>
      <c r="O144" s="417"/>
      <c r="P144" s="417"/>
      <c r="Q144" s="417"/>
      <c r="R144" s="417"/>
      <c r="S144" s="417"/>
      <c r="T144" s="417"/>
      <c r="U144" s="417"/>
      <c r="V144" s="417"/>
      <c r="W144" s="417"/>
      <c r="X144" s="417"/>
      <c r="Y144" s="417"/>
      <c r="Z144" s="417"/>
      <c r="AA144" s="417"/>
      <c r="AB144" s="417"/>
      <c r="AC144" s="417"/>
      <c r="AD144" s="417"/>
      <c r="AE144" s="417"/>
      <c r="AF144" s="417"/>
      <c r="AG144" s="417"/>
      <c r="AH144" s="417"/>
      <c r="AI144" s="417"/>
      <c r="AJ144" s="417"/>
      <c r="AK144" s="417"/>
      <c r="AL144" s="417"/>
      <c r="AM144" s="417"/>
      <c r="AN144" s="417"/>
      <c r="AO144" s="417"/>
      <c r="AP144" s="417"/>
      <c r="AQ144" s="417"/>
      <c r="AR144" s="418"/>
      <c r="AS144" s="410">
        <v>15</v>
      </c>
      <c r="AT144" s="411"/>
      <c r="AU144" s="411"/>
      <c r="AV144" s="411"/>
      <c r="AW144" s="411"/>
      <c r="AX144" s="411"/>
      <c r="AY144" s="411"/>
      <c r="AZ144" s="411"/>
      <c r="BA144" s="411"/>
      <c r="BB144" s="412"/>
      <c r="BC144" s="395">
        <v>21.2</v>
      </c>
      <c r="BD144" s="396"/>
      <c r="BE144" s="396"/>
      <c r="BF144" s="396"/>
      <c r="BG144" s="396"/>
      <c r="BH144" s="396"/>
      <c r="BI144" s="396"/>
      <c r="BJ144" s="396"/>
      <c r="BK144" s="396"/>
      <c r="BL144" s="396"/>
      <c r="BM144" s="397"/>
      <c r="BN144" s="492">
        <f t="shared" si="3"/>
        <v>318</v>
      </c>
      <c r="BO144" s="493"/>
      <c r="BP144" s="493"/>
      <c r="BQ144" s="493"/>
      <c r="BR144" s="493"/>
      <c r="BS144" s="493"/>
      <c r="BT144" s="493"/>
      <c r="BU144" s="493"/>
      <c r="BV144" s="493"/>
      <c r="BW144" s="493"/>
      <c r="BX144" s="493"/>
      <c r="BY144" s="493"/>
      <c r="BZ144" s="493"/>
      <c r="CA144" s="493"/>
      <c r="CB144" s="494"/>
    </row>
    <row r="145" spans="1:98" ht="15" customHeight="1">
      <c r="A145" s="398"/>
      <c r="B145" s="399"/>
      <c r="C145" s="399"/>
      <c r="D145" s="400"/>
      <c r="E145" s="416" t="s">
        <v>500</v>
      </c>
      <c r="F145" s="417"/>
      <c r="G145" s="417"/>
      <c r="H145" s="417"/>
      <c r="I145" s="417"/>
      <c r="J145" s="417"/>
      <c r="K145" s="417"/>
      <c r="L145" s="417"/>
      <c r="M145" s="417"/>
      <c r="N145" s="417"/>
      <c r="O145" s="417"/>
      <c r="P145" s="417"/>
      <c r="Q145" s="417"/>
      <c r="R145" s="417"/>
      <c r="S145" s="417"/>
      <c r="T145" s="417"/>
      <c r="U145" s="417"/>
      <c r="V145" s="417"/>
      <c r="W145" s="417"/>
      <c r="X145" s="417"/>
      <c r="Y145" s="417"/>
      <c r="Z145" s="417"/>
      <c r="AA145" s="417"/>
      <c r="AB145" s="417"/>
      <c r="AC145" s="417"/>
      <c r="AD145" s="417"/>
      <c r="AE145" s="417"/>
      <c r="AF145" s="417"/>
      <c r="AG145" s="417"/>
      <c r="AH145" s="417"/>
      <c r="AI145" s="417"/>
      <c r="AJ145" s="417"/>
      <c r="AK145" s="417"/>
      <c r="AL145" s="417"/>
      <c r="AM145" s="417"/>
      <c r="AN145" s="417"/>
      <c r="AO145" s="417"/>
      <c r="AP145" s="417"/>
      <c r="AQ145" s="417"/>
      <c r="AR145" s="418"/>
      <c r="AS145" s="410">
        <v>4</v>
      </c>
      <c r="AT145" s="411"/>
      <c r="AU145" s="411"/>
      <c r="AV145" s="411"/>
      <c r="AW145" s="411"/>
      <c r="AX145" s="411"/>
      <c r="AY145" s="411"/>
      <c r="AZ145" s="411"/>
      <c r="BA145" s="411"/>
      <c r="BB145" s="412"/>
      <c r="BC145" s="395">
        <v>120</v>
      </c>
      <c r="BD145" s="396"/>
      <c r="BE145" s="396"/>
      <c r="BF145" s="396"/>
      <c r="BG145" s="396"/>
      <c r="BH145" s="396"/>
      <c r="BI145" s="396"/>
      <c r="BJ145" s="396"/>
      <c r="BK145" s="396"/>
      <c r="BL145" s="396"/>
      <c r="BM145" s="397"/>
      <c r="BN145" s="533">
        <f t="shared" si="3"/>
        <v>480</v>
      </c>
      <c r="BO145" s="534"/>
      <c r="BP145" s="534"/>
      <c r="BQ145" s="534"/>
      <c r="BR145" s="534"/>
      <c r="BS145" s="534"/>
      <c r="BT145" s="534"/>
      <c r="BU145" s="534"/>
      <c r="BV145" s="534"/>
      <c r="BW145" s="534"/>
      <c r="BX145" s="534"/>
      <c r="BY145" s="534"/>
      <c r="BZ145" s="534"/>
      <c r="CA145" s="534"/>
      <c r="CB145" s="535"/>
    </row>
    <row r="146" spans="1:98" ht="15" customHeight="1">
      <c r="A146" s="560">
        <v>3</v>
      </c>
      <c r="B146" s="561"/>
      <c r="C146" s="561"/>
      <c r="D146" s="562"/>
      <c r="E146" s="563" t="s">
        <v>227</v>
      </c>
      <c r="F146" s="564"/>
      <c r="G146" s="564"/>
      <c r="H146" s="564"/>
      <c r="I146" s="564"/>
      <c r="J146" s="564"/>
      <c r="K146" s="564"/>
      <c r="L146" s="564"/>
      <c r="M146" s="564"/>
      <c r="N146" s="564"/>
      <c r="O146" s="564"/>
      <c r="P146" s="564"/>
      <c r="Q146" s="564"/>
      <c r="R146" s="564"/>
      <c r="S146" s="564"/>
      <c r="T146" s="564"/>
      <c r="U146" s="564"/>
      <c r="V146" s="564"/>
      <c r="W146" s="564"/>
      <c r="X146" s="564"/>
      <c r="Y146" s="564"/>
      <c r="Z146" s="564"/>
      <c r="AA146" s="564"/>
      <c r="AB146" s="564"/>
      <c r="AC146" s="564"/>
      <c r="AD146" s="564"/>
      <c r="AE146" s="564"/>
      <c r="AF146" s="564"/>
      <c r="AG146" s="564"/>
      <c r="AH146" s="564"/>
      <c r="AI146" s="564"/>
      <c r="AJ146" s="564"/>
      <c r="AK146" s="564"/>
      <c r="AL146" s="564"/>
      <c r="AM146" s="564"/>
      <c r="AN146" s="564"/>
      <c r="AO146" s="564"/>
      <c r="AP146" s="564"/>
      <c r="AQ146" s="564"/>
      <c r="AR146" s="565"/>
      <c r="AS146" s="410"/>
      <c r="AT146" s="411"/>
      <c r="AU146" s="411"/>
      <c r="AV146" s="411"/>
      <c r="AW146" s="411"/>
      <c r="AX146" s="411"/>
      <c r="AY146" s="411"/>
      <c r="AZ146" s="411"/>
      <c r="BA146" s="411"/>
      <c r="BB146" s="412"/>
      <c r="BC146" s="539"/>
      <c r="BD146" s="399"/>
      <c r="BE146" s="399"/>
      <c r="BF146" s="399"/>
      <c r="BG146" s="399"/>
      <c r="BH146" s="399"/>
      <c r="BI146" s="399"/>
      <c r="BJ146" s="399"/>
      <c r="BK146" s="399"/>
      <c r="BL146" s="399"/>
      <c r="BM146" s="400"/>
      <c r="BN146" s="581">
        <f>BN147</f>
        <v>1300</v>
      </c>
      <c r="BO146" s="582"/>
      <c r="BP146" s="582"/>
      <c r="BQ146" s="582"/>
      <c r="BR146" s="582"/>
      <c r="BS146" s="582"/>
      <c r="BT146" s="582"/>
      <c r="BU146" s="582"/>
      <c r="BV146" s="582"/>
      <c r="BW146" s="582"/>
      <c r="BX146" s="582"/>
      <c r="BY146" s="582"/>
      <c r="BZ146" s="582"/>
      <c r="CA146" s="582"/>
      <c r="CB146" s="583"/>
    </row>
    <row r="147" spans="1:98" ht="18" customHeight="1">
      <c r="A147" s="410"/>
      <c r="B147" s="411"/>
      <c r="C147" s="411"/>
      <c r="D147" s="412"/>
      <c r="E147" s="386" t="s">
        <v>460</v>
      </c>
      <c r="F147" s="387"/>
      <c r="G147" s="387"/>
      <c r="H147" s="387"/>
      <c r="I147" s="387"/>
      <c r="J147" s="387"/>
      <c r="K147" s="387"/>
      <c r="L147" s="387"/>
      <c r="M147" s="387"/>
      <c r="N147" s="387"/>
      <c r="O147" s="387"/>
      <c r="P147" s="387"/>
      <c r="Q147" s="387"/>
      <c r="R147" s="387"/>
      <c r="S147" s="387"/>
      <c r="T147" s="387"/>
      <c r="U147" s="387"/>
      <c r="V147" s="387"/>
      <c r="W147" s="387"/>
      <c r="X147" s="387"/>
      <c r="Y147" s="387"/>
      <c r="Z147" s="387"/>
      <c r="AA147" s="387"/>
      <c r="AB147" s="387"/>
      <c r="AC147" s="387"/>
      <c r="AD147" s="387"/>
      <c r="AE147" s="387"/>
      <c r="AF147" s="387"/>
      <c r="AG147" s="387"/>
      <c r="AH147" s="387"/>
      <c r="AI147" s="387"/>
      <c r="AJ147" s="387"/>
      <c r="AK147" s="387"/>
      <c r="AL147" s="387"/>
      <c r="AM147" s="387"/>
      <c r="AN147" s="387"/>
      <c r="AO147" s="387"/>
      <c r="AP147" s="387"/>
      <c r="AQ147" s="387"/>
      <c r="AR147" s="388"/>
      <c r="AS147" s="410">
        <v>2</v>
      </c>
      <c r="AT147" s="411"/>
      <c r="AU147" s="411"/>
      <c r="AV147" s="411"/>
      <c r="AW147" s="411"/>
      <c r="AX147" s="411"/>
      <c r="AY147" s="411"/>
      <c r="AZ147" s="411"/>
      <c r="BA147" s="411"/>
      <c r="BB147" s="412"/>
      <c r="BC147" s="395">
        <v>650</v>
      </c>
      <c r="BD147" s="396"/>
      <c r="BE147" s="396"/>
      <c r="BF147" s="396"/>
      <c r="BG147" s="396"/>
      <c r="BH147" s="396"/>
      <c r="BI147" s="396"/>
      <c r="BJ147" s="396"/>
      <c r="BK147" s="396"/>
      <c r="BL147" s="396"/>
      <c r="BM147" s="397"/>
      <c r="BN147" s="575">
        <f t="shared" ref="BN147" si="4">AS147*BC147</f>
        <v>1300</v>
      </c>
      <c r="BO147" s="576"/>
      <c r="BP147" s="576"/>
      <c r="BQ147" s="576"/>
      <c r="BR147" s="576"/>
      <c r="BS147" s="576"/>
      <c r="BT147" s="576"/>
      <c r="BU147" s="576"/>
      <c r="BV147" s="576"/>
      <c r="BW147" s="576"/>
      <c r="BX147" s="576"/>
      <c r="BY147" s="576"/>
      <c r="BZ147" s="576"/>
      <c r="CA147" s="576"/>
      <c r="CB147" s="577"/>
    </row>
    <row r="148" spans="1:98" ht="15" customHeight="1">
      <c r="A148" s="560">
        <v>4</v>
      </c>
      <c r="B148" s="561"/>
      <c r="C148" s="561"/>
      <c r="D148" s="562"/>
      <c r="E148" s="563" t="s">
        <v>461</v>
      </c>
      <c r="F148" s="564"/>
      <c r="G148" s="564"/>
      <c r="H148" s="564"/>
      <c r="I148" s="564"/>
      <c r="J148" s="564"/>
      <c r="K148" s="564"/>
      <c r="L148" s="564"/>
      <c r="M148" s="564"/>
      <c r="N148" s="564"/>
      <c r="O148" s="564"/>
      <c r="P148" s="564"/>
      <c r="Q148" s="564"/>
      <c r="R148" s="564"/>
      <c r="S148" s="564"/>
      <c r="T148" s="564"/>
      <c r="U148" s="564"/>
      <c r="V148" s="564"/>
      <c r="W148" s="564"/>
      <c r="X148" s="564"/>
      <c r="Y148" s="564"/>
      <c r="Z148" s="564"/>
      <c r="AA148" s="564"/>
      <c r="AB148" s="564"/>
      <c r="AC148" s="564"/>
      <c r="AD148" s="564"/>
      <c r="AE148" s="564"/>
      <c r="AF148" s="564"/>
      <c r="AG148" s="564"/>
      <c r="AH148" s="564"/>
      <c r="AI148" s="564"/>
      <c r="AJ148" s="564"/>
      <c r="AK148" s="564"/>
      <c r="AL148" s="564"/>
      <c r="AM148" s="564"/>
      <c r="AN148" s="564"/>
      <c r="AO148" s="564"/>
      <c r="AP148" s="564"/>
      <c r="AQ148" s="564"/>
      <c r="AR148" s="565"/>
      <c r="AS148" s="410"/>
      <c r="AT148" s="411"/>
      <c r="AU148" s="411"/>
      <c r="AV148" s="411"/>
      <c r="AW148" s="411"/>
      <c r="AX148" s="411"/>
      <c r="AY148" s="411"/>
      <c r="AZ148" s="411"/>
      <c r="BA148" s="411"/>
      <c r="BB148" s="412"/>
      <c r="BC148" s="578"/>
      <c r="BD148" s="579"/>
      <c r="BE148" s="579"/>
      <c r="BF148" s="579"/>
      <c r="BG148" s="579"/>
      <c r="BH148" s="579"/>
      <c r="BI148" s="579"/>
      <c r="BJ148" s="579"/>
      <c r="BK148" s="579"/>
      <c r="BL148" s="579"/>
      <c r="BM148" s="580"/>
      <c r="BN148" s="581">
        <f>SUM(BN149:CB162)</f>
        <v>55000</v>
      </c>
      <c r="BO148" s="582"/>
      <c r="BP148" s="582"/>
      <c r="BQ148" s="582"/>
      <c r="BR148" s="582"/>
      <c r="BS148" s="582"/>
      <c r="BT148" s="582"/>
      <c r="BU148" s="582"/>
      <c r="BV148" s="582"/>
      <c r="BW148" s="582"/>
      <c r="BX148" s="582"/>
      <c r="BY148" s="582"/>
      <c r="BZ148" s="582"/>
      <c r="CA148" s="582"/>
      <c r="CB148" s="583"/>
      <c r="CT148" s="26">
        <v>46000</v>
      </c>
    </row>
    <row r="149" spans="1:98" ht="15" customHeight="1">
      <c r="A149" s="398"/>
      <c r="B149" s="399"/>
      <c r="C149" s="399"/>
      <c r="D149" s="400"/>
      <c r="E149" s="416" t="s">
        <v>462</v>
      </c>
      <c r="F149" s="417"/>
      <c r="G149" s="417"/>
      <c r="H149" s="417"/>
      <c r="I149" s="417"/>
      <c r="J149" s="417"/>
      <c r="K149" s="417"/>
      <c r="L149" s="417"/>
      <c r="M149" s="417"/>
      <c r="N149" s="417"/>
      <c r="O149" s="417"/>
      <c r="P149" s="417"/>
      <c r="Q149" s="417"/>
      <c r="R149" s="417"/>
      <c r="S149" s="417"/>
      <c r="T149" s="417"/>
      <c r="U149" s="417"/>
      <c r="V149" s="417"/>
      <c r="W149" s="417"/>
      <c r="X149" s="417"/>
      <c r="Y149" s="417"/>
      <c r="Z149" s="417"/>
      <c r="AA149" s="417"/>
      <c r="AB149" s="417"/>
      <c r="AC149" s="417"/>
      <c r="AD149" s="417"/>
      <c r="AE149" s="417"/>
      <c r="AF149" s="417"/>
      <c r="AG149" s="417"/>
      <c r="AH149" s="417"/>
      <c r="AI149" s="417"/>
      <c r="AJ149" s="417"/>
      <c r="AK149" s="417"/>
      <c r="AL149" s="417"/>
      <c r="AM149" s="417"/>
      <c r="AN149" s="417"/>
      <c r="AO149" s="417"/>
      <c r="AP149" s="417"/>
      <c r="AQ149" s="417"/>
      <c r="AR149" s="418"/>
      <c r="AS149" s="410">
        <v>2</v>
      </c>
      <c r="AT149" s="411"/>
      <c r="AU149" s="411"/>
      <c r="AV149" s="411"/>
      <c r="AW149" s="411"/>
      <c r="AX149" s="411"/>
      <c r="AY149" s="411"/>
      <c r="AZ149" s="411"/>
      <c r="BA149" s="411"/>
      <c r="BB149" s="412"/>
      <c r="BC149" s="395">
        <v>13000</v>
      </c>
      <c r="BD149" s="396"/>
      <c r="BE149" s="396"/>
      <c r="BF149" s="396"/>
      <c r="BG149" s="396"/>
      <c r="BH149" s="396"/>
      <c r="BI149" s="396"/>
      <c r="BJ149" s="396"/>
      <c r="BK149" s="396"/>
      <c r="BL149" s="396"/>
      <c r="BM149" s="397"/>
      <c r="BN149" s="492">
        <f t="shared" ref="BN149:BN162" si="5">BC149*AS149</f>
        <v>26000</v>
      </c>
      <c r="BO149" s="493"/>
      <c r="BP149" s="493"/>
      <c r="BQ149" s="493"/>
      <c r="BR149" s="493"/>
      <c r="BS149" s="493"/>
      <c r="BT149" s="493"/>
      <c r="BU149" s="493"/>
      <c r="BV149" s="493"/>
      <c r="BW149" s="493"/>
      <c r="BX149" s="493"/>
      <c r="BY149" s="493"/>
      <c r="BZ149" s="493"/>
      <c r="CA149" s="493"/>
      <c r="CB149" s="494"/>
    </row>
    <row r="150" spans="1:98" ht="15" customHeight="1">
      <c r="A150" s="398"/>
      <c r="B150" s="399"/>
      <c r="C150" s="399"/>
      <c r="D150" s="400"/>
      <c r="E150" s="416" t="s">
        <v>477</v>
      </c>
      <c r="F150" s="531"/>
      <c r="G150" s="531"/>
      <c r="H150" s="531"/>
      <c r="I150" s="531"/>
      <c r="J150" s="531"/>
      <c r="K150" s="531"/>
      <c r="L150" s="531"/>
      <c r="M150" s="531"/>
      <c r="N150" s="531"/>
      <c r="O150" s="531"/>
      <c r="P150" s="531"/>
      <c r="Q150" s="531"/>
      <c r="R150" s="531"/>
      <c r="S150" s="531"/>
      <c r="T150" s="531"/>
      <c r="U150" s="531"/>
      <c r="V150" s="531"/>
      <c r="W150" s="531"/>
      <c r="X150" s="531"/>
      <c r="Y150" s="531"/>
      <c r="Z150" s="531"/>
      <c r="AA150" s="531"/>
      <c r="AB150" s="531"/>
      <c r="AC150" s="531"/>
      <c r="AD150" s="531"/>
      <c r="AE150" s="531"/>
      <c r="AF150" s="531"/>
      <c r="AG150" s="531"/>
      <c r="AH150" s="531"/>
      <c r="AI150" s="531"/>
      <c r="AJ150" s="531"/>
      <c r="AK150" s="531"/>
      <c r="AL150" s="531"/>
      <c r="AM150" s="531"/>
      <c r="AN150" s="531"/>
      <c r="AO150" s="531"/>
      <c r="AP150" s="531"/>
      <c r="AQ150" s="531"/>
      <c r="AR150" s="532"/>
      <c r="AS150" s="410">
        <v>1</v>
      </c>
      <c r="AT150" s="411"/>
      <c r="AU150" s="411"/>
      <c r="AV150" s="411"/>
      <c r="AW150" s="411"/>
      <c r="AX150" s="411"/>
      <c r="AY150" s="411"/>
      <c r="AZ150" s="411"/>
      <c r="BA150" s="411"/>
      <c r="BB150" s="412"/>
      <c r="BC150" s="395">
        <v>10000</v>
      </c>
      <c r="BD150" s="396"/>
      <c r="BE150" s="396"/>
      <c r="BF150" s="396"/>
      <c r="BG150" s="396"/>
      <c r="BH150" s="396"/>
      <c r="BI150" s="396"/>
      <c r="BJ150" s="396"/>
      <c r="BK150" s="396"/>
      <c r="BL150" s="396"/>
      <c r="BM150" s="397"/>
      <c r="BN150" s="492">
        <f t="shared" si="5"/>
        <v>10000</v>
      </c>
      <c r="BO150" s="493"/>
      <c r="BP150" s="493"/>
      <c r="BQ150" s="493"/>
      <c r="BR150" s="493"/>
      <c r="BS150" s="493"/>
      <c r="BT150" s="493"/>
      <c r="BU150" s="493"/>
      <c r="BV150" s="493"/>
      <c r="BW150" s="493"/>
      <c r="BX150" s="493"/>
      <c r="BY150" s="493"/>
      <c r="BZ150" s="493"/>
      <c r="CA150" s="493"/>
      <c r="CB150" s="494"/>
    </row>
    <row r="151" spans="1:98" ht="15" customHeight="1">
      <c r="A151" s="398"/>
      <c r="B151" s="399"/>
      <c r="C151" s="399"/>
      <c r="D151" s="400"/>
      <c r="E151" s="416" t="s">
        <v>478</v>
      </c>
      <c r="F151" s="417"/>
      <c r="G151" s="417"/>
      <c r="H151" s="417"/>
      <c r="I151" s="417"/>
      <c r="J151" s="417"/>
      <c r="K151" s="417"/>
      <c r="L151" s="417"/>
      <c r="M151" s="417"/>
      <c r="N151" s="417"/>
      <c r="O151" s="417"/>
      <c r="P151" s="417"/>
      <c r="Q151" s="417"/>
      <c r="R151" s="417"/>
      <c r="S151" s="417"/>
      <c r="T151" s="417"/>
      <c r="U151" s="417"/>
      <c r="V151" s="417"/>
      <c r="W151" s="417"/>
      <c r="X151" s="417"/>
      <c r="Y151" s="417"/>
      <c r="Z151" s="417"/>
      <c r="AA151" s="417"/>
      <c r="AB151" s="417"/>
      <c r="AC151" s="417"/>
      <c r="AD151" s="417"/>
      <c r="AE151" s="417"/>
      <c r="AF151" s="417"/>
      <c r="AG151" s="417"/>
      <c r="AH151" s="417"/>
      <c r="AI151" s="417"/>
      <c r="AJ151" s="417"/>
      <c r="AK151" s="417"/>
      <c r="AL151" s="417"/>
      <c r="AM151" s="417"/>
      <c r="AN151" s="417"/>
      <c r="AO151" s="417"/>
      <c r="AP151" s="417"/>
      <c r="AQ151" s="417"/>
      <c r="AR151" s="418"/>
      <c r="AS151" s="410">
        <v>1</v>
      </c>
      <c r="AT151" s="411"/>
      <c r="AU151" s="411"/>
      <c r="AV151" s="411"/>
      <c r="AW151" s="411"/>
      <c r="AX151" s="411"/>
      <c r="AY151" s="411"/>
      <c r="AZ151" s="411"/>
      <c r="BA151" s="411"/>
      <c r="BB151" s="412"/>
      <c r="BC151" s="395">
        <v>9320</v>
      </c>
      <c r="BD151" s="396"/>
      <c r="BE151" s="396"/>
      <c r="BF151" s="396"/>
      <c r="BG151" s="396"/>
      <c r="BH151" s="396"/>
      <c r="BI151" s="396"/>
      <c r="BJ151" s="396"/>
      <c r="BK151" s="396"/>
      <c r="BL151" s="396"/>
      <c r="BM151" s="397"/>
      <c r="BN151" s="492">
        <f>BC151*AS151</f>
        <v>9320</v>
      </c>
      <c r="BO151" s="493"/>
      <c r="BP151" s="493"/>
      <c r="BQ151" s="493"/>
      <c r="BR151" s="493"/>
      <c r="BS151" s="493"/>
      <c r="BT151" s="493"/>
      <c r="BU151" s="493"/>
      <c r="BV151" s="493"/>
      <c r="BW151" s="493"/>
      <c r="BX151" s="493"/>
      <c r="BY151" s="493"/>
      <c r="BZ151" s="493"/>
      <c r="CA151" s="493"/>
      <c r="CB151" s="494"/>
    </row>
    <row r="152" spans="1:98" ht="15" customHeight="1">
      <c r="A152" s="398"/>
      <c r="B152" s="399"/>
      <c r="C152" s="399"/>
      <c r="D152" s="400"/>
      <c r="E152" s="416" t="s">
        <v>479</v>
      </c>
      <c r="F152" s="417"/>
      <c r="G152" s="417"/>
      <c r="H152" s="417"/>
      <c r="I152" s="417"/>
      <c r="J152" s="417"/>
      <c r="K152" s="417"/>
      <c r="L152" s="417"/>
      <c r="M152" s="417"/>
      <c r="N152" s="417"/>
      <c r="O152" s="417"/>
      <c r="P152" s="417"/>
      <c r="Q152" s="417"/>
      <c r="R152" s="417"/>
      <c r="S152" s="417"/>
      <c r="T152" s="417"/>
      <c r="U152" s="417"/>
      <c r="V152" s="417"/>
      <c r="W152" s="417"/>
      <c r="X152" s="417"/>
      <c r="Y152" s="417"/>
      <c r="Z152" s="417"/>
      <c r="AA152" s="417"/>
      <c r="AB152" s="417"/>
      <c r="AC152" s="417"/>
      <c r="AD152" s="417"/>
      <c r="AE152" s="417"/>
      <c r="AF152" s="417"/>
      <c r="AG152" s="417"/>
      <c r="AH152" s="417"/>
      <c r="AI152" s="417"/>
      <c r="AJ152" s="417"/>
      <c r="AK152" s="417"/>
      <c r="AL152" s="417"/>
      <c r="AM152" s="417"/>
      <c r="AN152" s="417"/>
      <c r="AO152" s="417"/>
      <c r="AP152" s="417"/>
      <c r="AQ152" s="417"/>
      <c r="AR152" s="418"/>
      <c r="AS152" s="410">
        <v>1</v>
      </c>
      <c r="AT152" s="411"/>
      <c r="AU152" s="411"/>
      <c r="AV152" s="411"/>
      <c r="AW152" s="411"/>
      <c r="AX152" s="411"/>
      <c r="AY152" s="411"/>
      <c r="AZ152" s="411"/>
      <c r="BA152" s="411"/>
      <c r="BB152" s="412"/>
      <c r="BC152" s="395">
        <v>750</v>
      </c>
      <c r="BD152" s="396"/>
      <c r="BE152" s="396"/>
      <c r="BF152" s="396"/>
      <c r="BG152" s="396"/>
      <c r="BH152" s="396"/>
      <c r="BI152" s="396"/>
      <c r="BJ152" s="396"/>
      <c r="BK152" s="396"/>
      <c r="BL152" s="396"/>
      <c r="BM152" s="397"/>
      <c r="BN152" s="492">
        <f t="shared" ref="BN152:BN160" si="6">BC152*AS152</f>
        <v>750</v>
      </c>
      <c r="BO152" s="493"/>
      <c r="BP152" s="493"/>
      <c r="BQ152" s="493"/>
      <c r="BR152" s="493"/>
      <c r="BS152" s="493"/>
      <c r="BT152" s="493"/>
      <c r="BU152" s="493"/>
      <c r="BV152" s="493"/>
      <c r="BW152" s="493"/>
      <c r="BX152" s="493"/>
      <c r="BY152" s="493"/>
      <c r="BZ152" s="493"/>
      <c r="CA152" s="493"/>
      <c r="CB152" s="494"/>
    </row>
    <row r="153" spans="1:98" ht="15" customHeight="1">
      <c r="A153" s="398"/>
      <c r="B153" s="399"/>
      <c r="C153" s="399"/>
      <c r="D153" s="400"/>
      <c r="E153" s="416" t="s">
        <v>480</v>
      </c>
      <c r="F153" s="417"/>
      <c r="G153" s="417"/>
      <c r="H153" s="417"/>
      <c r="I153" s="417"/>
      <c r="J153" s="417"/>
      <c r="K153" s="417"/>
      <c r="L153" s="417"/>
      <c r="M153" s="417"/>
      <c r="N153" s="417"/>
      <c r="O153" s="417"/>
      <c r="P153" s="417"/>
      <c r="Q153" s="417"/>
      <c r="R153" s="417"/>
      <c r="S153" s="417"/>
      <c r="T153" s="417"/>
      <c r="U153" s="417"/>
      <c r="V153" s="417"/>
      <c r="W153" s="417"/>
      <c r="X153" s="417"/>
      <c r="Y153" s="417"/>
      <c r="Z153" s="417"/>
      <c r="AA153" s="417"/>
      <c r="AB153" s="417"/>
      <c r="AC153" s="417"/>
      <c r="AD153" s="417"/>
      <c r="AE153" s="417"/>
      <c r="AF153" s="417"/>
      <c r="AG153" s="417"/>
      <c r="AH153" s="417"/>
      <c r="AI153" s="417"/>
      <c r="AJ153" s="417"/>
      <c r="AK153" s="417"/>
      <c r="AL153" s="417"/>
      <c r="AM153" s="417"/>
      <c r="AN153" s="417"/>
      <c r="AO153" s="417"/>
      <c r="AP153" s="417"/>
      <c r="AQ153" s="417"/>
      <c r="AR153" s="418"/>
      <c r="AS153" s="410">
        <v>1</v>
      </c>
      <c r="AT153" s="411"/>
      <c r="AU153" s="411"/>
      <c r="AV153" s="411"/>
      <c r="AW153" s="411"/>
      <c r="AX153" s="411"/>
      <c r="AY153" s="411"/>
      <c r="AZ153" s="411"/>
      <c r="BA153" s="411"/>
      <c r="BB153" s="412"/>
      <c r="BC153" s="395">
        <v>520</v>
      </c>
      <c r="BD153" s="396"/>
      <c r="BE153" s="396"/>
      <c r="BF153" s="396"/>
      <c r="BG153" s="396"/>
      <c r="BH153" s="396"/>
      <c r="BI153" s="396"/>
      <c r="BJ153" s="396"/>
      <c r="BK153" s="396"/>
      <c r="BL153" s="396"/>
      <c r="BM153" s="397"/>
      <c r="BN153" s="492">
        <f t="shared" si="6"/>
        <v>520</v>
      </c>
      <c r="BO153" s="493"/>
      <c r="BP153" s="493"/>
      <c r="BQ153" s="493"/>
      <c r="BR153" s="493"/>
      <c r="BS153" s="493"/>
      <c r="BT153" s="493"/>
      <c r="BU153" s="493"/>
      <c r="BV153" s="493"/>
      <c r="BW153" s="493"/>
      <c r="BX153" s="493"/>
      <c r="BY153" s="493"/>
      <c r="BZ153" s="493"/>
      <c r="CA153" s="493"/>
      <c r="CB153" s="494"/>
    </row>
    <row r="154" spans="1:98" ht="15" customHeight="1">
      <c r="A154" s="398"/>
      <c r="B154" s="399"/>
      <c r="C154" s="399"/>
      <c r="D154" s="400"/>
      <c r="E154" s="416" t="s">
        <v>481</v>
      </c>
      <c r="F154" s="417"/>
      <c r="G154" s="417"/>
      <c r="H154" s="417"/>
      <c r="I154" s="417"/>
      <c r="J154" s="417"/>
      <c r="K154" s="417"/>
      <c r="L154" s="417"/>
      <c r="M154" s="417"/>
      <c r="N154" s="417"/>
      <c r="O154" s="417"/>
      <c r="P154" s="417"/>
      <c r="Q154" s="417"/>
      <c r="R154" s="417"/>
      <c r="S154" s="417"/>
      <c r="T154" s="417"/>
      <c r="U154" s="417"/>
      <c r="V154" s="417"/>
      <c r="W154" s="417"/>
      <c r="X154" s="417"/>
      <c r="Y154" s="417"/>
      <c r="Z154" s="417"/>
      <c r="AA154" s="417"/>
      <c r="AB154" s="417"/>
      <c r="AC154" s="417"/>
      <c r="AD154" s="417"/>
      <c r="AE154" s="417"/>
      <c r="AF154" s="417"/>
      <c r="AG154" s="417"/>
      <c r="AH154" s="417"/>
      <c r="AI154" s="417"/>
      <c r="AJ154" s="417"/>
      <c r="AK154" s="417"/>
      <c r="AL154" s="417"/>
      <c r="AM154" s="417"/>
      <c r="AN154" s="417"/>
      <c r="AO154" s="417"/>
      <c r="AP154" s="417"/>
      <c r="AQ154" s="417"/>
      <c r="AR154" s="418"/>
      <c r="AS154" s="410">
        <v>1</v>
      </c>
      <c r="AT154" s="411"/>
      <c r="AU154" s="411"/>
      <c r="AV154" s="411"/>
      <c r="AW154" s="411"/>
      <c r="AX154" s="411"/>
      <c r="AY154" s="411"/>
      <c r="AZ154" s="411"/>
      <c r="BA154" s="411"/>
      <c r="BB154" s="412"/>
      <c r="BC154" s="395">
        <v>200</v>
      </c>
      <c r="BD154" s="396"/>
      <c r="BE154" s="396"/>
      <c r="BF154" s="396"/>
      <c r="BG154" s="396"/>
      <c r="BH154" s="396"/>
      <c r="BI154" s="396"/>
      <c r="BJ154" s="396"/>
      <c r="BK154" s="396"/>
      <c r="BL154" s="396"/>
      <c r="BM154" s="397"/>
      <c r="BN154" s="492">
        <f t="shared" si="6"/>
        <v>200</v>
      </c>
      <c r="BO154" s="493"/>
      <c r="BP154" s="493"/>
      <c r="BQ154" s="493"/>
      <c r="BR154" s="493"/>
      <c r="BS154" s="493"/>
      <c r="BT154" s="493"/>
      <c r="BU154" s="493"/>
      <c r="BV154" s="493"/>
      <c r="BW154" s="493"/>
      <c r="BX154" s="493"/>
      <c r="BY154" s="493"/>
      <c r="BZ154" s="493"/>
      <c r="CA154" s="493"/>
      <c r="CB154" s="494"/>
    </row>
    <row r="155" spans="1:98" ht="15" customHeight="1">
      <c r="A155" s="398"/>
      <c r="B155" s="399"/>
      <c r="C155" s="399"/>
      <c r="D155" s="400"/>
      <c r="E155" s="416" t="s">
        <v>482</v>
      </c>
      <c r="F155" s="417"/>
      <c r="G155" s="417"/>
      <c r="H155" s="417"/>
      <c r="I155" s="417"/>
      <c r="J155" s="417"/>
      <c r="K155" s="417"/>
      <c r="L155" s="417"/>
      <c r="M155" s="417"/>
      <c r="N155" s="417"/>
      <c r="O155" s="417"/>
      <c r="P155" s="417"/>
      <c r="Q155" s="417"/>
      <c r="R155" s="417"/>
      <c r="S155" s="417"/>
      <c r="T155" s="417"/>
      <c r="U155" s="417"/>
      <c r="V155" s="417"/>
      <c r="W155" s="417"/>
      <c r="X155" s="417"/>
      <c r="Y155" s="417"/>
      <c r="Z155" s="417"/>
      <c r="AA155" s="417"/>
      <c r="AB155" s="417"/>
      <c r="AC155" s="417"/>
      <c r="AD155" s="417"/>
      <c r="AE155" s="417"/>
      <c r="AF155" s="417"/>
      <c r="AG155" s="417"/>
      <c r="AH155" s="417"/>
      <c r="AI155" s="417"/>
      <c r="AJ155" s="417"/>
      <c r="AK155" s="417"/>
      <c r="AL155" s="417"/>
      <c r="AM155" s="417"/>
      <c r="AN155" s="417"/>
      <c r="AO155" s="417"/>
      <c r="AP155" s="417"/>
      <c r="AQ155" s="417"/>
      <c r="AR155" s="418"/>
      <c r="AS155" s="410">
        <v>1</v>
      </c>
      <c r="AT155" s="411"/>
      <c r="AU155" s="411"/>
      <c r="AV155" s="411"/>
      <c r="AW155" s="411"/>
      <c r="AX155" s="411"/>
      <c r="AY155" s="411"/>
      <c r="AZ155" s="411"/>
      <c r="BA155" s="411"/>
      <c r="BB155" s="412"/>
      <c r="BC155" s="395">
        <v>220</v>
      </c>
      <c r="BD155" s="396"/>
      <c r="BE155" s="396"/>
      <c r="BF155" s="396"/>
      <c r="BG155" s="396"/>
      <c r="BH155" s="396"/>
      <c r="BI155" s="396"/>
      <c r="BJ155" s="396"/>
      <c r="BK155" s="396"/>
      <c r="BL155" s="396"/>
      <c r="BM155" s="397"/>
      <c r="BN155" s="492">
        <f t="shared" si="6"/>
        <v>220</v>
      </c>
      <c r="BO155" s="493"/>
      <c r="BP155" s="493"/>
      <c r="BQ155" s="493"/>
      <c r="BR155" s="493"/>
      <c r="BS155" s="493"/>
      <c r="BT155" s="493"/>
      <c r="BU155" s="493"/>
      <c r="BV155" s="493"/>
      <c r="BW155" s="493"/>
      <c r="BX155" s="493"/>
      <c r="BY155" s="493"/>
      <c r="BZ155" s="493"/>
      <c r="CA155" s="493"/>
      <c r="CB155" s="494"/>
      <c r="CT155" s="34">
        <f>SUM(BN152:CB160)</f>
        <v>5000</v>
      </c>
    </row>
    <row r="156" spans="1:98" ht="15" customHeight="1">
      <c r="A156" s="398"/>
      <c r="B156" s="399"/>
      <c r="C156" s="399"/>
      <c r="D156" s="400"/>
      <c r="E156" s="416" t="s">
        <v>483</v>
      </c>
      <c r="F156" s="417"/>
      <c r="G156" s="417"/>
      <c r="H156" s="417"/>
      <c r="I156" s="417"/>
      <c r="J156" s="417"/>
      <c r="K156" s="417"/>
      <c r="L156" s="417"/>
      <c r="M156" s="417"/>
      <c r="N156" s="417"/>
      <c r="O156" s="417"/>
      <c r="P156" s="417"/>
      <c r="Q156" s="417"/>
      <c r="R156" s="417"/>
      <c r="S156" s="417"/>
      <c r="T156" s="417"/>
      <c r="U156" s="417"/>
      <c r="V156" s="417"/>
      <c r="W156" s="417"/>
      <c r="X156" s="417"/>
      <c r="Y156" s="417"/>
      <c r="Z156" s="417"/>
      <c r="AA156" s="417"/>
      <c r="AB156" s="417"/>
      <c r="AC156" s="417"/>
      <c r="AD156" s="417"/>
      <c r="AE156" s="417"/>
      <c r="AF156" s="417"/>
      <c r="AG156" s="417"/>
      <c r="AH156" s="417"/>
      <c r="AI156" s="417"/>
      <c r="AJ156" s="417"/>
      <c r="AK156" s="417"/>
      <c r="AL156" s="417"/>
      <c r="AM156" s="417"/>
      <c r="AN156" s="417"/>
      <c r="AO156" s="417"/>
      <c r="AP156" s="417"/>
      <c r="AQ156" s="417"/>
      <c r="AR156" s="418"/>
      <c r="AS156" s="410">
        <v>1</v>
      </c>
      <c r="AT156" s="411"/>
      <c r="AU156" s="411"/>
      <c r="AV156" s="411"/>
      <c r="AW156" s="411"/>
      <c r="AX156" s="411"/>
      <c r="AY156" s="411"/>
      <c r="AZ156" s="411"/>
      <c r="BA156" s="411"/>
      <c r="BB156" s="412"/>
      <c r="BC156" s="395">
        <v>500</v>
      </c>
      <c r="BD156" s="396"/>
      <c r="BE156" s="396"/>
      <c r="BF156" s="396"/>
      <c r="BG156" s="396"/>
      <c r="BH156" s="396"/>
      <c r="BI156" s="396"/>
      <c r="BJ156" s="396"/>
      <c r="BK156" s="396"/>
      <c r="BL156" s="396"/>
      <c r="BM156" s="397"/>
      <c r="BN156" s="492">
        <f t="shared" si="6"/>
        <v>500</v>
      </c>
      <c r="BO156" s="493"/>
      <c r="BP156" s="493"/>
      <c r="BQ156" s="493"/>
      <c r="BR156" s="493"/>
      <c r="BS156" s="493"/>
      <c r="BT156" s="493"/>
      <c r="BU156" s="493"/>
      <c r="BV156" s="493"/>
      <c r="BW156" s="493"/>
      <c r="BX156" s="493"/>
      <c r="BY156" s="493"/>
      <c r="BZ156" s="493"/>
      <c r="CA156" s="493"/>
      <c r="CB156" s="494"/>
    </row>
    <row r="157" spans="1:98" ht="15" customHeight="1">
      <c r="A157" s="398"/>
      <c r="B157" s="399"/>
      <c r="C157" s="399"/>
      <c r="D157" s="400"/>
      <c r="E157" s="416" t="s">
        <v>485</v>
      </c>
      <c r="F157" s="417"/>
      <c r="G157" s="417"/>
      <c r="H157" s="417"/>
      <c r="I157" s="417"/>
      <c r="J157" s="417"/>
      <c r="K157" s="417"/>
      <c r="L157" s="417"/>
      <c r="M157" s="417"/>
      <c r="N157" s="417"/>
      <c r="O157" s="417"/>
      <c r="P157" s="417"/>
      <c r="Q157" s="417"/>
      <c r="R157" s="417"/>
      <c r="S157" s="417"/>
      <c r="T157" s="417"/>
      <c r="U157" s="417"/>
      <c r="V157" s="417"/>
      <c r="W157" s="417"/>
      <c r="X157" s="417"/>
      <c r="Y157" s="417"/>
      <c r="Z157" s="417"/>
      <c r="AA157" s="417"/>
      <c r="AB157" s="417"/>
      <c r="AC157" s="417"/>
      <c r="AD157" s="417"/>
      <c r="AE157" s="417"/>
      <c r="AF157" s="417"/>
      <c r="AG157" s="417"/>
      <c r="AH157" s="417"/>
      <c r="AI157" s="417"/>
      <c r="AJ157" s="417"/>
      <c r="AK157" s="417"/>
      <c r="AL157" s="417"/>
      <c r="AM157" s="417"/>
      <c r="AN157" s="417"/>
      <c r="AO157" s="417"/>
      <c r="AP157" s="417"/>
      <c r="AQ157" s="417"/>
      <c r="AR157" s="418"/>
      <c r="AS157" s="410">
        <v>1</v>
      </c>
      <c r="AT157" s="411"/>
      <c r="AU157" s="411"/>
      <c r="AV157" s="411"/>
      <c r="AW157" s="411"/>
      <c r="AX157" s="411"/>
      <c r="AY157" s="411"/>
      <c r="AZ157" s="411"/>
      <c r="BA157" s="411"/>
      <c r="BB157" s="412"/>
      <c r="BC157" s="395">
        <v>350</v>
      </c>
      <c r="BD157" s="396"/>
      <c r="BE157" s="396"/>
      <c r="BF157" s="396"/>
      <c r="BG157" s="396"/>
      <c r="BH157" s="396"/>
      <c r="BI157" s="396"/>
      <c r="BJ157" s="396"/>
      <c r="BK157" s="396"/>
      <c r="BL157" s="396"/>
      <c r="BM157" s="397"/>
      <c r="BN157" s="492">
        <f t="shared" si="6"/>
        <v>350</v>
      </c>
      <c r="BO157" s="493"/>
      <c r="BP157" s="493"/>
      <c r="BQ157" s="493"/>
      <c r="BR157" s="493"/>
      <c r="BS157" s="493"/>
      <c r="BT157" s="493"/>
      <c r="BU157" s="493"/>
      <c r="BV157" s="493"/>
      <c r="BW157" s="493"/>
      <c r="BX157" s="493"/>
      <c r="BY157" s="493"/>
      <c r="BZ157" s="493"/>
      <c r="CA157" s="493"/>
      <c r="CB157" s="494"/>
    </row>
    <row r="158" spans="1:98" ht="15" customHeight="1">
      <c r="A158" s="398"/>
      <c r="B158" s="399"/>
      <c r="C158" s="399"/>
      <c r="D158" s="400"/>
      <c r="E158" s="416" t="s">
        <v>486</v>
      </c>
      <c r="F158" s="417"/>
      <c r="G158" s="417"/>
      <c r="H158" s="417"/>
      <c r="I158" s="417"/>
      <c r="J158" s="417"/>
      <c r="K158" s="417"/>
      <c r="L158" s="417"/>
      <c r="M158" s="417"/>
      <c r="N158" s="417"/>
      <c r="O158" s="417"/>
      <c r="P158" s="417"/>
      <c r="Q158" s="417"/>
      <c r="R158" s="417"/>
      <c r="S158" s="417"/>
      <c r="T158" s="417"/>
      <c r="U158" s="417"/>
      <c r="V158" s="417"/>
      <c r="W158" s="417"/>
      <c r="X158" s="417"/>
      <c r="Y158" s="417"/>
      <c r="Z158" s="417"/>
      <c r="AA158" s="417"/>
      <c r="AB158" s="417"/>
      <c r="AC158" s="417"/>
      <c r="AD158" s="417"/>
      <c r="AE158" s="417"/>
      <c r="AF158" s="417"/>
      <c r="AG158" s="417"/>
      <c r="AH158" s="417"/>
      <c r="AI158" s="417"/>
      <c r="AJ158" s="417"/>
      <c r="AK158" s="417"/>
      <c r="AL158" s="417"/>
      <c r="AM158" s="417"/>
      <c r="AN158" s="417"/>
      <c r="AO158" s="417"/>
      <c r="AP158" s="417"/>
      <c r="AQ158" s="417"/>
      <c r="AR158" s="418"/>
      <c r="AS158" s="410">
        <v>2</v>
      </c>
      <c r="AT158" s="411"/>
      <c r="AU158" s="411"/>
      <c r="AV158" s="411"/>
      <c r="AW158" s="411"/>
      <c r="AX158" s="411"/>
      <c r="AY158" s="411"/>
      <c r="AZ158" s="411"/>
      <c r="BA158" s="411"/>
      <c r="BB158" s="412"/>
      <c r="BC158" s="395">
        <v>130</v>
      </c>
      <c r="BD158" s="396"/>
      <c r="BE158" s="396"/>
      <c r="BF158" s="396"/>
      <c r="BG158" s="396"/>
      <c r="BH158" s="396"/>
      <c r="BI158" s="396"/>
      <c r="BJ158" s="396"/>
      <c r="BK158" s="396"/>
      <c r="BL158" s="396"/>
      <c r="BM158" s="397"/>
      <c r="BN158" s="492">
        <f t="shared" si="6"/>
        <v>260</v>
      </c>
      <c r="BO158" s="493"/>
      <c r="BP158" s="493"/>
      <c r="BQ158" s="493"/>
      <c r="BR158" s="493"/>
      <c r="BS158" s="493"/>
      <c r="BT158" s="493"/>
      <c r="BU158" s="493"/>
      <c r="BV158" s="493"/>
      <c r="BW158" s="493"/>
      <c r="BX158" s="493"/>
      <c r="BY158" s="493"/>
      <c r="BZ158" s="493"/>
      <c r="CA158" s="493"/>
      <c r="CB158" s="494"/>
    </row>
    <row r="159" spans="1:98" ht="15" customHeight="1">
      <c r="A159" s="398"/>
      <c r="B159" s="399"/>
      <c r="C159" s="399"/>
      <c r="D159" s="400"/>
      <c r="E159" s="416" t="s">
        <v>487</v>
      </c>
      <c r="F159" s="417"/>
      <c r="G159" s="417"/>
      <c r="H159" s="417"/>
      <c r="I159" s="417"/>
      <c r="J159" s="417"/>
      <c r="K159" s="417"/>
      <c r="L159" s="417"/>
      <c r="M159" s="417"/>
      <c r="N159" s="417"/>
      <c r="O159" s="417"/>
      <c r="P159" s="417"/>
      <c r="Q159" s="417"/>
      <c r="R159" s="417"/>
      <c r="S159" s="417"/>
      <c r="T159" s="417"/>
      <c r="U159" s="417"/>
      <c r="V159" s="417"/>
      <c r="W159" s="417"/>
      <c r="X159" s="417"/>
      <c r="Y159" s="417"/>
      <c r="Z159" s="417"/>
      <c r="AA159" s="417"/>
      <c r="AB159" s="417"/>
      <c r="AC159" s="417"/>
      <c r="AD159" s="417"/>
      <c r="AE159" s="417"/>
      <c r="AF159" s="417"/>
      <c r="AG159" s="417"/>
      <c r="AH159" s="417"/>
      <c r="AI159" s="417"/>
      <c r="AJ159" s="417"/>
      <c r="AK159" s="417"/>
      <c r="AL159" s="417"/>
      <c r="AM159" s="417"/>
      <c r="AN159" s="417"/>
      <c r="AO159" s="417"/>
      <c r="AP159" s="417"/>
      <c r="AQ159" s="417"/>
      <c r="AR159" s="418"/>
      <c r="AS159" s="410">
        <v>2</v>
      </c>
      <c r="AT159" s="411"/>
      <c r="AU159" s="411"/>
      <c r="AV159" s="411"/>
      <c r="AW159" s="411"/>
      <c r="AX159" s="411"/>
      <c r="AY159" s="411"/>
      <c r="AZ159" s="411"/>
      <c r="BA159" s="411"/>
      <c r="BB159" s="412"/>
      <c r="BC159" s="395">
        <v>100</v>
      </c>
      <c r="BD159" s="396"/>
      <c r="BE159" s="396"/>
      <c r="BF159" s="396"/>
      <c r="BG159" s="396"/>
      <c r="BH159" s="396"/>
      <c r="BI159" s="396"/>
      <c r="BJ159" s="396"/>
      <c r="BK159" s="396"/>
      <c r="BL159" s="396"/>
      <c r="BM159" s="397"/>
      <c r="BN159" s="492">
        <f t="shared" si="6"/>
        <v>200</v>
      </c>
      <c r="BO159" s="493"/>
      <c r="BP159" s="493"/>
      <c r="BQ159" s="493"/>
      <c r="BR159" s="493"/>
      <c r="BS159" s="493"/>
      <c r="BT159" s="493"/>
      <c r="BU159" s="493"/>
      <c r="BV159" s="493"/>
      <c r="BW159" s="493"/>
      <c r="BX159" s="493"/>
      <c r="BY159" s="493"/>
      <c r="BZ159" s="493"/>
      <c r="CA159" s="493"/>
      <c r="CB159" s="494"/>
    </row>
    <row r="160" spans="1:98" ht="15" customHeight="1">
      <c r="A160" s="398"/>
      <c r="B160" s="399"/>
      <c r="C160" s="399"/>
      <c r="D160" s="400"/>
      <c r="E160" s="416" t="s">
        <v>484</v>
      </c>
      <c r="F160" s="417"/>
      <c r="G160" s="417"/>
      <c r="H160" s="417"/>
      <c r="I160" s="417"/>
      <c r="J160" s="417"/>
      <c r="K160" s="417"/>
      <c r="L160" s="417"/>
      <c r="M160" s="417"/>
      <c r="N160" s="417"/>
      <c r="O160" s="417"/>
      <c r="P160" s="417"/>
      <c r="Q160" s="417"/>
      <c r="R160" s="417"/>
      <c r="S160" s="417"/>
      <c r="T160" s="417"/>
      <c r="U160" s="417"/>
      <c r="V160" s="417"/>
      <c r="W160" s="417"/>
      <c r="X160" s="417"/>
      <c r="Y160" s="417"/>
      <c r="Z160" s="417"/>
      <c r="AA160" s="417"/>
      <c r="AB160" s="417"/>
      <c r="AC160" s="417"/>
      <c r="AD160" s="417"/>
      <c r="AE160" s="417"/>
      <c r="AF160" s="417"/>
      <c r="AG160" s="417"/>
      <c r="AH160" s="417"/>
      <c r="AI160" s="417"/>
      <c r="AJ160" s="417"/>
      <c r="AK160" s="417"/>
      <c r="AL160" s="417"/>
      <c r="AM160" s="417"/>
      <c r="AN160" s="417"/>
      <c r="AO160" s="417"/>
      <c r="AP160" s="417"/>
      <c r="AQ160" s="417"/>
      <c r="AR160" s="418"/>
      <c r="AS160" s="410">
        <v>1</v>
      </c>
      <c r="AT160" s="411"/>
      <c r="AU160" s="411"/>
      <c r="AV160" s="411"/>
      <c r="AW160" s="411"/>
      <c r="AX160" s="411"/>
      <c r="AY160" s="411"/>
      <c r="AZ160" s="411"/>
      <c r="BA160" s="411"/>
      <c r="BB160" s="412"/>
      <c r="BC160" s="395">
        <v>2000</v>
      </c>
      <c r="BD160" s="396"/>
      <c r="BE160" s="396"/>
      <c r="BF160" s="396"/>
      <c r="BG160" s="396"/>
      <c r="BH160" s="396"/>
      <c r="BI160" s="396"/>
      <c r="BJ160" s="396"/>
      <c r="BK160" s="396"/>
      <c r="BL160" s="396"/>
      <c r="BM160" s="397"/>
      <c r="BN160" s="492">
        <f t="shared" si="6"/>
        <v>2000</v>
      </c>
      <c r="BO160" s="493"/>
      <c r="BP160" s="493"/>
      <c r="BQ160" s="493"/>
      <c r="BR160" s="493"/>
      <c r="BS160" s="493"/>
      <c r="BT160" s="493"/>
      <c r="BU160" s="493"/>
      <c r="BV160" s="493"/>
      <c r="BW160" s="493"/>
      <c r="BX160" s="493"/>
      <c r="BY160" s="493"/>
      <c r="BZ160" s="493"/>
      <c r="CA160" s="493"/>
      <c r="CB160" s="494"/>
    </row>
    <row r="161" spans="1:98" ht="15" customHeight="1">
      <c r="A161" s="398"/>
      <c r="B161" s="399"/>
      <c r="C161" s="399"/>
      <c r="D161" s="400"/>
      <c r="E161" s="416" t="s">
        <v>457</v>
      </c>
      <c r="F161" s="531"/>
      <c r="G161" s="531"/>
      <c r="H161" s="531"/>
      <c r="I161" s="531"/>
      <c r="J161" s="531"/>
      <c r="K161" s="531"/>
      <c r="L161" s="531"/>
      <c r="M161" s="531"/>
      <c r="N161" s="531"/>
      <c r="O161" s="531"/>
      <c r="P161" s="531"/>
      <c r="Q161" s="531"/>
      <c r="R161" s="531"/>
      <c r="S161" s="531"/>
      <c r="T161" s="531"/>
      <c r="U161" s="531"/>
      <c r="V161" s="531"/>
      <c r="W161" s="531"/>
      <c r="X161" s="531"/>
      <c r="Y161" s="531"/>
      <c r="Z161" s="531"/>
      <c r="AA161" s="531"/>
      <c r="AB161" s="531"/>
      <c r="AC161" s="531"/>
      <c r="AD161" s="531"/>
      <c r="AE161" s="531"/>
      <c r="AF161" s="531"/>
      <c r="AG161" s="531"/>
      <c r="AH161" s="531"/>
      <c r="AI161" s="531"/>
      <c r="AJ161" s="531"/>
      <c r="AK161" s="531"/>
      <c r="AL161" s="531"/>
      <c r="AM161" s="531"/>
      <c r="AN161" s="531"/>
      <c r="AO161" s="531"/>
      <c r="AP161" s="531"/>
      <c r="AQ161" s="531"/>
      <c r="AR161" s="532"/>
      <c r="AS161" s="410">
        <v>12</v>
      </c>
      <c r="AT161" s="411"/>
      <c r="AU161" s="411"/>
      <c r="AV161" s="411"/>
      <c r="AW161" s="411"/>
      <c r="AX161" s="411"/>
      <c r="AY161" s="411"/>
      <c r="AZ161" s="411"/>
      <c r="BA161" s="411"/>
      <c r="BB161" s="412"/>
      <c r="BC161" s="395">
        <v>260</v>
      </c>
      <c r="BD161" s="396"/>
      <c r="BE161" s="396"/>
      <c r="BF161" s="396"/>
      <c r="BG161" s="396"/>
      <c r="BH161" s="396"/>
      <c r="BI161" s="396"/>
      <c r="BJ161" s="396"/>
      <c r="BK161" s="396"/>
      <c r="BL161" s="396"/>
      <c r="BM161" s="397"/>
      <c r="BN161" s="492">
        <f t="shared" si="5"/>
        <v>3120</v>
      </c>
      <c r="BO161" s="493"/>
      <c r="BP161" s="493"/>
      <c r="BQ161" s="493"/>
      <c r="BR161" s="493"/>
      <c r="BS161" s="493"/>
      <c r="BT161" s="493"/>
      <c r="BU161" s="493"/>
      <c r="BV161" s="493"/>
      <c r="BW161" s="493"/>
      <c r="BX161" s="493"/>
      <c r="BY161" s="493"/>
      <c r="BZ161" s="493"/>
      <c r="CA161" s="493"/>
      <c r="CB161" s="494"/>
      <c r="CT161" s="34">
        <f>SUM(BN161:CB162)</f>
        <v>4680</v>
      </c>
    </row>
    <row r="162" spans="1:98" ht="15" customHeight="1">
      <c r="A162" s="398"/>
      <c r="B162" s="399"/>
      <c r="C162" s="399"/>
      <c r="D162" s="400"/>
      <c r="E162" s="416" t="s">
        <v>463</v>
      </c>
      <c r="F162" s="417"/>
      <c r="G162" s="417"/>
      <c r="H162" s="417"/>
      <c r="I162" s="417"/>
      <c r="J162" s="417"/>
      <c r="K162" s="417"/>
      <c r="L162" s="417"/>
      <c r="M162" s="417"/>
      <c r="N162" s="417"/>
      <c r="O162" s="417"/>
      <c r="P162" s="417"/>
      <c r="Q162" s="417"/>
      <c r="R162" s="417"/>
      <c r="S162" s="417"/>
      <c r="T162" s="417"/>
      <c r="U162" s="417"/>
      <c r="V162" s="417"/>
      <c r="W162" s="417"/>
      <c r="X162" s="417"/>
      <c r="Y162" s="417"/>
      <c r="Z162" s="417"/>
      <c r="AA162" s="417"/>
      <c r="AB162" s="417"/>
      <c r="AC162" s="417"/>
      <c r="AD162" s="417"/>
      <c r="AE162" s="417"/>
      <c r="AF162" s="417"/>
      <c r="AG162" s="417"/>
      <c r="AH162" s="417"/>
      <c r="AI162" s="417"/>
      <c r="AJ162" s="417"/>
      <c r="AK162" s="417"/>
      <c r="AL162" s="417"/>
      <c r="AM162" s="417"/>
      <c r="AN162" s="417"/>
      <c r="AO162" s="417"/>
      <c r="AP162" s="417"/>
      <c r="AQ162" s="417"/>
      <c r="AR162" s="418"/>
      <c r="AS162" s="410">
        <v>520</v>
      </c>
      <c r="AT162" s="411"/>
      <c r="AU162" s="411"/>
      <c r="AV162" s="411"/>
      <c r="AW162" s="411"/>
      <c r="AX162" s="411"/>
      <c r="AY162" s="411"/>
      <c r="AZ162" s="411"/>
      <c r="BA162" s="411"/>
      <c r="BB162" s="412"/>
      <c r="BC162" s="395">
        <v>3</v>
      </c>
      <c r="BD162" s="396"/>
      <c r="BE162" s="396"/>
      <c r="BF162" s="396"/>
      <c r="BG162" s="396"/>
      <c r="BH162" s="396"/>
      <c r="BI162" s="396"/>
      <c r="BJ162" s="396"/>
      <c r="BK162" s="396"/>
      <c r="BL162" s="396"/>
      <c r="BM162" s="397"/>
      <c r="BN162" s="492">
        <f t="shared" si="5"/>
        <v>1560</v>
      </c>
      <c r="BO162" s="493"/>
      <c r="BP162" s="493"/>
      <c r="BQ162" s="493"/>
      <c r="BR162" s="493"/>
      <c r="BS162" s="493"/>
      <c r="BT162" s="493"/>
      <c r="BU162" s="493"/>
      <c r="BV162" s="493"/>
      <c r="BW162" s="493"/>
      <c r="BX162" s="493"/>
      <c r="BY162" s="493"/>
      <c r="BZ162" s="493"/>
      <c r="CA162" s="493"/>
      <c r="CB162" s="494"/>
    </row>
    <row r="163" spans="1:98">
      <c r="A163" s="545">
        <v>5</v>
      </c>
      <c r="B163" s="546"/>
      <c r="C163" s="546"/>
      <c r="D163" s="547"/>
      <c r="E163" s="566" t="s">
        <v>464</v>
      </c>
      <c r="F163" s="567"/>
      <c r="G163" s="567"/>
      <c r="H163" s="567"/>
      <c r="I163" s="567"/>
      <c r="J163" s="567"/>
      <c r="K163" s="567"/>
      <c r="L163" s="567"/>
      <c r="M163" s="567"/>
      <c r="N163" s="567"/>
      <c r="O163" s="567"/>
      <c r="P163" s="567"/>
      <c r="Q163" s="567"/>
      <c r="R163" s="567"/>
      <c r="S163" s="567"/>
      <c r="T163" s="567"/>
      <c r="U163" s="567"/>
      <c r="V163" s="567"/>
      <c r="W163" s="567"/>
      <c r="X163" s="567"/>
      <c r="Y163" s="567"/>
      <c r="Z163" s="567"/>
      <c r="AA163" s="567"/>
      <c r="AB163" s="567"/>
      <c r="AC163" s="567"/>
      <c r="AD163" s="567"/>
      <c r="AE163" s="567"/>
      <c r="AF163" s="567"/>
      <c r="AG163" s="567"/>
      <c r="AH163" s="567"/>
      <c r="AI163" s="567"/>
      <c r="AJ163" s="567"/>
      <c r="AK163" s="567"/>
      <c r="AL163" s="567"/>
      <c r="AM163" s="567"/>
      <c r="AN163" s="567"/>
      <c r="AO163" s="567"/>
      <c r="AP163" s="567"/>
      <c r="AQ163" s="567"/>
      <c r="AR163" s="568"/>
      <c r="AS163" s="551"/>
      <c r="AT163" s="552"/>
      <c r="AU163" s="552"/>
      <c r="AV163" s="552"/>
      <c r="AW163" s="552"/>
      <c r="AX163" s="552"/>
      <c r="AY163" s="552"/>
      <c r="AZ163" s="552"/>
      <c r="BA163" s="552"/>
      <c r="BB163" s="553"/>
      <c r="BC163" s="554"/>
      <c r="BD163" s="555"/>
      <c r="BE163" s="555"/>
      <c r="BF163" s="555"/>
      <c r="BG163" s="555"/>
      <c r="BH163" s="555"/>
      <c r="BI163" s="555"/>
      <c r="BJ163" s="555"/>
      <c r="BK163" s="555"/>
      <c r="BL163" s="555"/>
      <c r="BM163" s="556"/>
      <c r="BN163" s="557">
        <f>SUM(BN164:CB165)</f>
        <v>5000</v>
      </c>
      <c r="BO163" s="558"/>
      <c r="BP163" s="558"/>
      <c r="BQ163" s="558"/>
      <c r="BR163" s="558"/>
      <c r="BS163" s="558"/>
      <c r="BT163" s="558"/>
      <c r="BU163" s="558"/>
      <c r="BV163" s="558"/>
      <c r="BW163" s="558"/>
      <c r="BX163" s="558"/>
      <c r="BY163" s="558"/>
      <c r="BZ163" s="558"/>
      <c r="CA163" s="558"/>
      <c r="CB163" s="559"/>
    </row>
    <row r="164" spans="1:98" ht="15" customHeight="1">
      <c r="A164" s="398"/>
      <c r="B164" s="399"/>
      <c r="C164" s="399"/>
      <c r="D164" s="400"/>
      <c r="E164" s="416" t="s">
        <v>465</v>
      </c>
      <c r="F164" s="417"/>
      <c r="G164" s="417"/>
      <c r="H164" s="417"/>
      <c r="I164" s="417"/>
      <c r="J164" s="417"/>
      <c r="K164" s="417"/>
      <c r="L164" s="417"/>
      <c r="M164" s="417"/>
      <c r="N164" s="417"/>
      <c r="O164" s="417"/>
      <c r="P164" s="417"/>
      <c r="Q164" s="417"/>
      <c r="R164" s="417"/>
      <c r="S164" s="417"/>
      <c r="T164" s="417"/>
      <c r="U164" s="417"/>
      <c r="V164" s="417"/>
      <c r="W164" s="417"/>
      <c r="X164" s="417"/>
      <c r="Y164" s="417"/>
      <c r="Z164" s="417"/>
      <c r="AA164" s="417"/>
      <c r="AB164" s="417"/>
      <c r="AC164" s="417"/>
      <c r="AD164" s="417"/>
      <c r="AE164" s="417"/>
      <c r="AF164" s="417"/>
      <c r="AG164" s="417"/>
      <c r="AH164" s="417"/>
      <c r="AI164" s="417"/>
      <c r="AJ164" s="417"/>
      <c r="AK164" s="417"/>
      <c r="AL164" s="417"/>
      <c r="AM164" s="417"/>
      <c r="AN164" s="417"/>
      <c r="AO164" s="417"/>
      <c r="AP164" s="417"/>
      <c r="AQ164" s="417"/>
      <c r="AR164" s="418"/>
      <c r="AS164" s="410">
        <v>10</v>
      </c>
      <c r="AT164" s="411"/>
      <c r="AU164" s="411"/>
      <c r="AV164" s="411"/>
      <c r="AW164" s="411"/>
      <c r="AX164" s="411"/>
      <c r="AY164" s="411"/>
      <c r="AZ164" s="411"/>
      <c r="BA164" s="411"/>
      <c r="BB164" s="412"/>
      <c r="BC164" s="395">
        <v>94</v>
      </c>
      <c r="BD164" s="396"/>
      <c r="BE164" s="396"/>
      <c r="BF164" s="396"/>
      <c r="BG164" s="396"/>
      <c r="BH164" s="396"/>
      <c r="BI164" s="396"/>
      <c r="BJ164" s="396"/>
      <c r="BK164" s="396"/>
      <c r="BL164" s="396"/>
      <c r="BM164" s="397"/>
      <c r="BN164" s="533">
        <f>BC164*AS164</f>
        <v>940</v>
      </c>
      <c r="BO164" s="534"/>
      <c r="BP164" s="534"/>
      <c r="BQ164" s="534"/>
      <c r="BR164" s="534"/>
      <c r="BS164" s="534"/>
      <c r="BT164" s="534"/>
      <c r="BU164" s="534"/>
      <c r="BV164" s="534"/>
      <c r="BW164" s="534"/>
      <c r="BX164" s="534"/>
      <c r="BY164" s="534"/>
      <c r="BZ164" s="534"/>
      <c r="CA164" s="534"/>
      <c r="CB164" s="535"/>
    </row>
    <row r="165" spans="1:98" ht="15" customHeight="1">
      <c r="A165" s="398"/>
      <c r="B165" s="399"/>
      <c r="C165" s="399"/>
      <c r="D165" s="400"/>
      <c r="E165" s="416" t="s">
        <v>466</v>
      </c>
      <c r="F165" s="417"/>
      <c r="G165" s="417"/>
      <c r="H165" s="417"/>
      <c r="I165" s="417"/>
      <c r="J165" s="417"/>
      <c r="K165" s="417"/>
      <c r="L165" s="417"/>
      <c r="M165" s="417"/>
      <c r="N165" s="417"/>
      <c r="O165" s="417"/>
      <c r="P165" s="417"/>
      <c r="Q165" s="417"/>
      <c r="R165" s="417"/>
      <c r="S165" s="417"/>
      <c r="T165" s="417"/>
      <c r="U165" s="417"/>
      <c r="V165" s="417"/>
      <c r="W165" s="417"/>
      <c r="X165" s="417"/>
      <c r="Y165" s="417"/>
      <c r="Z165" s="417"/>
      <c r="AA165" s="417"/>
      <c r="AB165" s="417"/>
      <c r="AC165" s="417"/>
      <c r="AD165" s="417"/>
      <c r="AE165" s="417"/>
      <c r="AF165" s="417"/>
      <c r="AG165" s="417"/>
      <c r="AH165" s="417"/>
      <c r="AI165" s="417"/>
      <c r="AJ165" s="417"/>
      <c r="AK165" s="417"/>
      <c r="AL165" s="417"/>
      <c r="AM165" s="417"/>
      <c r="AN165" s="417"/>
      <c r="AO165" s="417"/>
      <c r="AP165" s="417"/>
      <c r="AQ165" s="417"/>
      <c r="AR165" s="418"/>
      <c r="AS165" s="410">
        <v>14</v>
      </c>
      <c r="AT165" s="411"/>
      <c r="AU165" s="411"/>
      <c r="AV165" s="411"/>
      <c r="AW165" s="411"/>
      <c r="AX165" s="411"/>
      <c r="AY165" s="411"/>
      <c r="AZ165" s="411"/>
      <c r="BA165" s="411"/>
      <c r="BB165" s="412"/>
      <c r="BC165" s="395">
        <v>290</v>
      </c>
      <c r="BD165" s="396"/>
      <c r="BE165" s="396"/>
      <c r="BF165" s="396"/>
      <c r="BG165" s="396"/>
      <c r="BH165" s="396"/>
      <c r="BI165" s="396"/>
      <c r="BJ165" s="396"/>
      <c r="BK165" s="396"/>
      <c r="BL165" s="396"/>
      <c r="BM165" s="397"/>
      <c r="BN165" s="533">
        <f>BC165*AS165</f>
        <v>4060</v>
      </c>
      <c r="BO165" s="534"/>
      <c r="BP165" s="534"/>
      <c r="BQ165" s="534"/>
      <c r="BR165" s="534"/>
      <c r="BS165" s="534"/>
      <c r="BT165" s="534"/>
      <c r="BU165" s="534"/>
      <c r="BV165" s="534"/>
      <c r="BW165" s="534"/>
      <c r="BX165" s="534"/>
      <c r="BY165" s="534"/>
      <c r="BZ165" s="534"/>
      <c r="CA165" s="534"/>
      <c r="CB165" s="535"/>
    </row>
    <row r="166" spans="1:98" ht="27" customHeight="1">
      <c r="A166" s="545">
        <v>6</v>
      </c>
      <c r="B166" s="546"/>
      <c r="C166" s="546"/>
      <c r="D166" s="547"/>
      <c r="E166" s="548" t="s">
        <v>467</v>
      </c>
      <c r="F166" s="549"/>
      <c r="G166" s="549"/>
      <c r="H166" s="549"/>
      <c r="I166" s="549"/>
      <c r="J166" s="549"/>
      <c r="K166" s="549"/>
      <c r="L166" s="549"/>
      <c r="M166" s="549"/>
      <c r="N166" s="549"/>
      <c r="O166" s="549"/>
      <c r="P166" s="549"/>
      <c r="Q166" s="549"/>
      <c r="R166" s="549"/>
      <c r="S166" s="549"/>
      <c r="T166" s="549"/>
      <c r="U166" s="549"/>
      <c r="V166" s="549"/>
      <c r="W166" s="549"/>
      <c r="X166" s="549"/>
      <c r="Y166" s="549"/>
      <c r="Z166" s="549"/>
      <c r="AA166" s="549"/>
      <c r="AB166" s="549"/>
      <c r="AC166" s="549"/>
      <c r="AD166" s="549"/>
      <c r="AE166" s="549"/>
      <c r="AF166" s="549"/>
      <c r="AG166" s="549"/>
      <c r="AH166" s="549"/>
      <c r="AI166" s="549"/>
      <c r="AJ166" s="549"/>
      <c r="AK166" s="549"/>
      <c r="AL166" s="549"/>
      <c r="AM166" s="549"/>
      <c r="AN166" s="549"/>
      <c r="AO166" s="549"/>
      <c r="AP166" s="549"/>
      <c r="AQ166" s="549"/>
      <c r="AR166" s="550"/>
      <c r="AS166" s="551"/>
      <c r="AT166" s="552"/>
      <c r="AU166" s="552"/>
      <c r="AV166" s="552"/>
      <c r="AW166" s="552"/>
      <c r="AX166" s="552"/>
      <c r="AY166" s="552"/>
      <c r="AZ166" s="552"/>
      <c r="BA166" s="552"/>
      <c r="BB166" s="553"/>
      <c r="BC166" s="554"/>
      <c r="BD166" s="555"/>
      <c r="BE166" s="555"/>
      <c r="BF166" s="555"/>
      <c r="BG166" s="555"/>
      <c r="BH166" s="555"/>
      <c r="BI166" s="555"/>
      <c r="BJ166" s="555"/>
      <c r="BK166" s="555"/>
      <c r="BL166" s="555"/>
      <c r="BM166" s="556"/>
      <c r="BN166" s="557">
        <f>SUM(BN167:CB173)</f>
        <v>12785.994999999999</v>
      </c>
      <c r="BO166" s="558"/>
      <c r="BP166" s="558"/>
      <c r="BQ166" s="558"/>
      <c r="BR166" s="558"/>
      <c r="BS166" s="558"/>
      <c r="BT166" s="558"/>
      <c r="BU166" s="558"/>
      <c r="BV166" s="558"/>
      <c r="BW166" s="558"/>
      <c r="BX166" s="558"/>
      <c r="BY166" s="558"/>
      <c r="BZ166" s="558"/>
      <c r="CA166" s="558"/>
      <c r="CB166" s="559"/>
    </row>
    <row r="167" spans="1:98" ht="15" customHeight="1">
      <c r="A167" s="398"/>
      <c r="B167" s="399"/>
      <c r="C167" s="399"/>
      <c r="D167" s="400"/>
      <c r="E167" s="416" t="s">
        <v>488</v>
      </c>
      <c r="F167" s="417"/>
      <c r="G167" s="417"/>
      <c r="H167" s="417"/>
      <c r="I167" s="417"/>
      <c r="J167" s="417"/>
      <c r="K167" s="417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417"/>
      <c r="Z167" s="417"/>
      <c r="AA167" s="417"/>
      <c r="AB167" s="417"/>
      <c r="AC167" s="417"/>
      <c r="AD167" s="417"/>
      <c r="AE167" s="417"/>
      <c r="AF167" s="417"/>
      <c r="AG167" s="417"/>
      <c r="AH167" s="417"/>
      <c r="AI167" s="417"/>
      <c r="AJ167" s="417"/>
      <c r="AK167" s="417"/>
      <c r="AL167" s="417"/>
      <c r="AM167" s="417"/>
      <c r="AN167" s="417"/>
      <c r="AO167" s="417"/>
      <c r="AP167" s="417"/>
      <c r="AQ167" s="417"/>
      <c r="AR167" s="418"/>
      <c r="AS167" s="410">
        <v>140</v>
      </c>
      <c r="AT167" s="411"/>
      <c r="AU167" s="411"/>
      <c r="AV167" s="411"/>
      <c r="AW167" s="411"/>
      <c r="AX167" s="411"/>
      <c r="AY167" s="411"/>
      <c r="AZ167" s="411"/>
      <c r="BA167" s="411"/>
      <c r="BB167" s="412"/>
      <c r="BC167" s="395">
        <v>40.57</v>
      </c>
      <c r="BD167" s="396"/>
      <c r="BE167" s="396"/>
      <c r="BF167" s="396"/>
      <c r="BG167" s="396"/>
      <c r="BH167" s="396"/>
      <c r="BI167" s="396"/>
      <c r="BJ167" s="396"/>
      <c r="BK167" s="396"/>
      <c r="BL167" s="396"/>
      <c r="BM167" s="397"/>
      <c r="BN167" s="533">
        <f t="shared" ref="BN167:BN173" si="7">BC167*AS167</f>
        <v>5679.8</v>
      </c>
      <c r="BO167" s="534"/>
      <c r="BP167" s="534"/>
      <c r="BQ167" s="534"/>
      <c r="BR167" s="534"/>
      <c r="BS167" s="534"/>
      <c r="BT167" s="534"/>
      <c r="BU167" s="534"/>
      <c r="BV167" s="534"/>
      <c r="BW167" s="534"/>
      <c r="BX167" s="534"/>
      <c r="BY167" s="534"/>
      <c r="BZ167" s="534"/>
      <c r="CA167" s="534"/>
      <c r="CB167" s="535"/>
    </row>
    <row r="168" spans="1:98" ht="15" customHeight="1">
      <c r="A168" s="398"/>
      <c r="B168" s="399"/>
      <c r="C168" s="399"/>
      <c r="D168" s="400"/>
      <c r="E168" s="416" t="s">
        <v>468</v>
      </c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  <c r="P168" s="417"/>
      <c r="Q168" s="417"/>
      <c r="R168" s="417"/>
      <c r="S168" s="417"/>
      <c r="T168" s="417"/>
      <c r="U168" s="417"/>
      <c r="V168" s="417"/>
      <c r="W168" s="417"/>
      <c r="X168" s="417"/>
      <c r="Y168" s="417"/>
      <c r="Z168" s="417"/>
      <c r="AA168" s="417"/>
      <c r="AB168" s="417"/>
      <c r="AC168" s="417"/>
      <c r="AD168" s="417"/>
      <c r="AE168" s="417"/>
      <c r="AF168" s="417"/>
      <c r="AG168" s="417"/>
      <c r="AH168" s="417"/>
      <c r="AI168" s="417"/>
      <c r="AJ168" s="417"/>
      <c r="AK168" s="417"/>
      <c r="AL168" s="417"/>
      <c r="AM168" s="417"/>
      <c r="AN168" s="417"/>
      <c r="AO168" s="417"/>
      <c r="AP168" s="417"/>
      <c r="AQ168" s="417"/>
      <c r="AR168" s="418"/>
      <c r="AS168" s="410">
        <v>15</v>
      </c>
      <c r="AT168" s="411"/>
      <c r="AU168" s="411"/>
      <c r="AV168" s="411"/>
      <c r="AW168" s="411"/>
      <c r="AX168" s="411"/>
      <c r="AY168" s="411"/>
      <c r="AZ168" s="411"/>
      <c r="BA168" s="411"/>
      <c r="BB168" s="412"/>
      <c r="BC168" s="395">
        <v>103.21299999999999</v>
      </c>
      <c r="BD168" s="396"/>
      <c r="BE168" s="396"/>
      <c r="BF168" s="396"/>
      <c r="BG168" s="396"/>
      <c r="BH168" s="396"/>
      <c r="BI168" s="396"/>
      <c r="BJ168" s="396"/>
      <c r="BK168" s="396"/>
      <c r="BL168" s="396"/>
      <c r="BM168" s="397"/>
      <c r="BN168" s="533">
        <f t="shared" si="7"/>
        <v>1548.1949999999999</v>
      </c>
      <c r="BO168" s="534"/>
      <c r="BP168" s="534"/>
      <c r="BQ168" s="534"/>
      <c r="BR168" s="534"/>
      <c r="BS168" s="534"/>
      <c r="BT168" s="534"/>
      <c r="BU168" s="534"/>
      <c r="BV168" s="534"/>
      <c r="BW168" s="534"/>
      <c r="BX168" s="534"/>
      <c r="BY168" s="534"/>
      <c r="BZ168" s="534"/>
      <c r="CA168" s="534"/>
      <c r="CB168" s="535"/>
    </row>
    <row r="169" spans="1:98" ht="15" customHeight="1">
      <c r="A169" s="398"/>
      <c r="B169" s="399"/>
      <c r="C169" s="399"/>
      <c r="D169" s="400"/>
      <c r="E169" s="416" t="s">
        <v>489</v>
      </c>
      <c r="F169" s="417"/>
      <c r="G169" s="417"/>
      <c r="H169" s="417"/>
      <c r="I169" s="417"/>
      <c r="J169" s="417"/>
      <c r="K169" s="417"/>
      <c r="L169" s="417"/>
      <c r="M169" s="417"/>
      <c r="N169" s="417"/>
      <c r="O169" s="417"/>
      <c r="P169" s="417"/>
      <c r="Q169" s="417"/>
      <c r="R169" s="417"/>
      <c r="S169" s="417"/>
      <c r="T169" s="417"/>
      <c r="U169" s="417"/>
      <c r="V169" s="417"/>
      <c r="W169" s="417"/>
      <c r="X169" s="417"/>
      <c r="Y169" s="417"/>
      <c r="Z169" s="417"/>
      <c r="AA169" s="417"/>
      <c r="AB169" s="417"/>
      <c r="AC169" s="417"/>
      <c r="AD169" s="417"/>
      <c r="AE169" s="417"/>
      <c r="AF169" s="417"/>
      <c r="AG169" s="417"/>
      <c r="AH169" s="417"/>
      <c r="AI169" s="417"/>
      <c r="AJ169" s="417"/>
      <c r="AK169" s="417"/>
      <c r="AL169" s="417"/>
      <c r="AM169" s="417"/>
      <c r="AN169" s="417"/>
      <c r="AO169" s="417"/>
      <c r="AP169" s="417"/>
      <c r="AQ169" s="417"/>
      <c r="AR169" s="418"/>
      <c r="AS169" s="410">
        <v>4</v>
      </c>
      <c r="AT169" s="411"/>
      <c r="AU169" s="411"/>
      <c r="AV169" s="411"/>
      <c r="AW169" s="411"/>
      <c r="AX169" s="411"/>
      <c r="AY169" s="411"/>
      <c r="AZ169" s="411"/>
      <c r="BA169" s="411"/>
      <c r="BB169" s="412"/>
      <c r="BC169" s="395">
        <v>68</v>
      </c>
      <c r="BD169" s="396"/>
      <c r="BE169" s="396"/>
      <c r="BF169" s="396"/>
      <c r="BG169" s="396"/>
      <c r="BH169" s="396"/>
      <c r="BI169" s="396"/>
      <c r="BJ169" s="396"/>
      <c r="BK169" s="396"/>
      <c r="BL169" s="396"/>
      <c r="BM169" s="397"/>
      <c r="BN169" s="533">
        <f t="shared" si="7"/>
        <v>272</v>
      </c>
      <c r="BO169" s="534"/>
      <c r="BP169" s="534"/>
      <c r="BQ169" s="534"/>
      <c r="BR169" s="534"/>
      <c r="BS169" s="534"/>
      <c r="BT169" s="534"/>
      <c r="BU169" s="534"/>
      <c r="BV169" s="534"/>
      <c r="BW169" s="534"/>
      <c r="BX169" s="534"/>
      <c r="BY169" s="534"/>
      <c r="BZ169" s="534"/>
      <c r="CA169" s="534"/>
      <c r="CB169" s="535"/>
    </row>
    <row r="170" spans="1:98" ht="15" customHeight="1">
      <c r="A170" s="398"/>
      <c r="B170" s="399"/>
      <c r="C170" s="399"/>
      <c r="D170" s="400"/>
      <c r="E170" s="416" t="s">
        <v>490</v>
      </c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417"/>
      <c r="S170" s="417"/>
      <c r="T170" s="417"/>
      <c r="U170" s="417"/>
      <c r="V170" s="417"/>
      <c r="W170" s="417"/>
      <c r="X170" s="417"/>
      <c r="Y170" s="417"/>
      <c r="Z170" s="417"/>
      <c r="AA170" s="417"/>
      <c r="AB170" s="417"/>
      <c r="AC170" s="417"/>
      <c r="AD170" s="417"/>
      <c r="AE170" s="417"/>
      <c r="AF170" s="417"/>
      <c r="AG170" s="417"/>
      <c r="AH170" s="417"/>
      <c r="AI170" s="417"/>
      <c r="AJ170" s="417"/>
      <c r="AK170" s="417"/>
      <c r="AL170" s="417"/>
      <c r="AM170" s="417"/>
      <c r="AN170" s="417"/>
      <c r="AO170" s="417"/>
      <c r="AP170" s="417"/>
      <c r="AQ170" s="417"/>
      <c r="AR170" s="418"/>
      <c r="AS170" s="410">
        <v>4</v>
      </c>
      <c r="AT170" s="411"/>
      <c r="AU170" s="411"/>
      <c r="AV170" s="411"/>
      <c r="AW170" s="411"/>
      <c r="AX170" s="411"/>
      <c r="AY170" s="411"/>
      <c r="AZ170" s="411"/>
      <c r="BA170" s="411"/>
      <c r="BB170" s="412"/>
      <c r="BC170" s="395">
        <v>387.75</v>
      </c>
      <c r="BD170" s="396"/>
      <c r="BE170" s="396"/>
      <c r="BF170" s="396"/>
      <c r="BG170" s="396"/>
      <c r="BH170" s="396"/>
      <c r="BI170" s="396"/>
      <c r="BJ170" s="396"/>
      <c r="BK170" s="396"/>
      <c r="BL170" s="396"/>
      <c r="BM170" s="397"/>
      <c r="BN170" s="533">
        <f t="shared" si="7"/>
        <v>1551</v>
      </c>
      <c r="BO170" s="534"/>
      <c r="BP170" s="534"/>
      <c r="BQ170" s="534"/>
      <c r="BR170" s="534"/>
      <c r="BS170" s="534"/>
      <c r="BT170" s="534"/>
      <c r="BU170" s="534"/>
      <c r="BV170" s="534"/>
      <c r="BW170" s="534"/>
      <c r="BX170" s="534"/>
      <c r="BY170" s="534"/>
      <c r="BZ170" s="534"/>
      <c r="CA170" s="534"/>
      <c r="CB170" s="535"/>
    </row>
    <row r="171" spans="1:98" ht="15" customHeight="1">
      <c r="A171" s="398"/>
      <c r="B171" s="399"/>
      <c r="C171" s="399"/>
      <c r="D171" s="400"/>
      <c r="E171" s="416" t="s">
        <v>491</v>
      </c>
      <c r="F171" s="417"/>
      <c r="G171" s="417"/>
      <c r="H171" s="417"/>
      <c r="I171" s="417"/>
      <c r="J171" s="417"/>
      <c r="K171" s="417"/>
      <c r="L171" s="417"/>
      <c r="M171" s="417"/>
      <c r="N171" s="417"/>
      <c r="O171" s="417"/>
      <c r="P171" s="417"/>
      <c r="Q171" s="417"/>
      <c r="R171" s="417"/>
      <c r="S171" s="417"/>
      <c r="T171" s="417"/>
      <c r="U171" s="417"/>
      <c r="V171" s="417"/>
      <c r="W171" s="417"/>
      <c r="X171" s="417"/>
      <c r="Y171" s="417"/>
      <c r="Z171" s="417"/>
      <c r="AA171" s="417"/>
      <c r="AB171" s="417"/>
      <c r="AC171" s="417"/>
      <c r="AD171" s="417"/>
      <c r="AE171" s="417"/>
      <c r="AF171" s="417"/>
      <c r="AG171" s="417"/>
      <c r="AH171" s="417"/>
      <c r="AI171" s="417"/>
      <c r="AJ171" s="417"/>
      <c r="AK171" s="417"/>
      <c r="AL171" s="417"/>
      <c r="AM171" s="417"/>
      <c r="AN171" s="417"/>
      <c r="AO171" s="417"/>
      <c r="AP171" s="417"/>
      <c r="AQ171" s="417"/>
      <c r="AR171" s="418"/>
      <c r="AS171" s="410">
        <v>2</v>
      </c>
      <c r="AT171" s="411"/>
      <c r="AU171" s="411"/>
      <c r="AV171" s="411"/>
      <c r="AW171" s="411"/>
      <c r="AX171" s="411"/>
      <c r="AY171" s="411"/>
      <c r="AZ171" s="411"/>
      <c r="BA171" s="411"/>
      <c r="BB171" s="412"/>
      <c r="BC171" s="395">
        <v>68</v>
      </c>
      <c r="BD171" s="396"/>
      <c r="BE171" s="396"/>
      <c r="BF171" s="396"/>
      <c r="BG171" s="396"/>
      <c r="BH171" s="396"/>
      <c r="BI171" s="396"/>
      <c r="BJ171" s="396"/>
      <c r="BK171" s="396"/>
      <c r="BL171" s="396"/>
      <c r="BM171" s="397"/>
      <c r="BN171" s="533">
        <f t="shared" si="7"/>
        <v>136</v>
      </c>
      <c r="BO171" s="534"/>
      <c r="BP171" s="534"/>
      <c r="BQ171" s="534"/>
      <c r="BR171" s="534"/>
      <c r="BS171" s="534"/>
      <c r="BT171" s="534"/>
      <c r="BU171" s="534"/>
      <c r="BV171" s="534"/>
      <c r="BW171" s="534"/>
      <c r="BX171" s="534"/>
      <c r="BY171" s="534"/>
      <c r="BZ171" s="534"/>
      <c r="CA171" s="534"/>
      <c r="CB171" s="535"/>
    </row>
    <row r="172" spans="1:98" ht="15" customHeight="1">
      <c r="A172" s="398"/>
      <c r="B172" s="399"/>
      <c r="C172" s="399"/>
      <c r="D172" s="400"/>
      <c r="E172" s="416" t="s">
        <v>469</v>
      </c>
      <c r="F172" s="417"/>
      <c r="G172" s="417"/>
      <c r="H172" s="417"/>
      <c r="I172" s="417"/>
      <c r="J172" s="417"/>
      <c r="K172" s="417"/>
      <c r="L172" s="417"/>
      <c r="M172" s="417"/>
      <c r="N172" s="417"/>
      <c r="O172" s="417"/>
      <c r="P172" s="417"/>
      <c r="Q172" s="417"/>
      <c r="R172" s="417"/>
      <c r="S172" s="417"/>
      <c r="T172" s="417"/>
      <c r="U172" s="417"/>
      <c r="V172" s="417"/>
      <c r="W172" s="417"/>
      <c r="X172" s="417"/>
      <c r="Y172" s="417"/>
      <c r="Z172" s="417"/>
      <c r="AA172" s="417"/>
      <c r="AB172" s="417"/>
      <c r="AC172" s="417"/>
      <c r="AD172" s="417"/>
      <c r="AE172" s="417"/>
      <c r="AF172" s="417"/>
      <c r="AG172" s="417"/>
      <c r="AH172" s="417"/>
      <c r="AI172" s="417"/>
      <c r="AJ172" s="417"/>
      <c r="AK172" s="417"/>
      <c r="AL172" s="417"/>
      <c r="AM172" s="417"/>
      <c r="AN172" s="417"/>
      <c r="AO172" s="417"/>
      <c r="AP172" s="417"/>
      <c r="AQ172" s="417"/>
      <c r="AR172" s="418"/>
      <c r="AS172" s="410">
        <v>11</v>
      </c>
      <c r="AT172" s="411"/>
      <c r="AU172" s="411"/>
      <c r="AV172" s="411"/>
      <c r="AW172" s="411"/>
      <c r="AX172" s="411"/>
      <c r="AY172" s="411"/>
      <c r="AZ172" s="411"/>
      <c r="BA172" s="411"/>
      <c r="BB172" s="412"/>
      <c r="BC172" s="395">
        <v>109</v>
      </c>
      <c r="BD172" s="396"/>
      <c r="BE172" s="396"/>
      <c r="BF172" s="396"/>
      <c r="BG172" s="396"/>
      <c r="BH172" s="396"/>
      <c r="BI172" s="396"/>
      <c r="BJ172" s="396"/>
      <c r="BK172" s="396"/>
      <c r="BL172" s="396"/>
      <c r="BM172" s="397"/>
      <c r="BN172" s="533">
        <f t="shared" si="7"/>
        <v>1199</v>
      </c>
      <c r="BO172" s="534"/>
      <c r="BP172" s="534"/>
      <c r="BQ172" s="534"/>
      <c r="BR172" s="534"/>
      <c r="BS172" s="534"/>
      <c r="BT172" s="534"/>
      <c r="BU172" s="534"/>
      <c r="BV172" s="534"/>
      <c r="BW172" s="534"/>
      <c r="BX172" s="534"/>
      <c r="BY172" s="534"/>
      <c r="BZ172" s="534"/>
      <c r="CA172" s="534"/>
      <c r="CB172" s="535"/>
    </row>
    <row r="173" spans="1:98" ht="15" customHeight="1">
      <c r="A173" s="398"/>
      <c r="B173" s="399"/>
      <c r="C173" s="399"/>
      <c r="D173" s="400"/>
      <c r="E173" s="416" t="s">
        <v>470</v>
      </c>
      <c r="F173" s="417"/>
      <c r="G173" s="417"/>
      <c r="H173" s="417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17"/>
      <c r="T173" s="417"/>
      <c r="U173" s="417"/>
      <c r="V173" s="417"/>
      <c r="W173" s="417"/>
      <c r="X173" s="417"/>
      <c r="Y173" s="417"/>
      <c r="Z173" s="417"/>
      <c r="AA173" s="417"/>
      <c r="AB173" s="417"/>
      <c r="AC173" s="417"/>
      <c r="AD173" s="417"/>
      <c r="AE173" s="417"/>
      <c r="AF173" s="417"/>
      <c r="AG173" s="417"/>
      <c r="AH173" s="417"/>
      <c r="AI173" s="417"/>
      <c r="AJ173" s="417"/>
      <c r="AK173" s="417"/>
      <c r="AL173" s="417"/>
      <c r="AM173" s="417"/>
      <c r="AN173" s="417"/>
      <c r="AO173" s="417"/>
      <c r="AP173" s="417"/>
      <c r="AQ173" s="417"/>
      <c r="AR173" s="418"/>
      <c r="AS173" s="410">
        <v>300</v>
      </c>
      <c r="AT173" s="411"/>
      <c r="AU173" s="411"/>
      <c r="AV173" s="411"/>
      <c r="AW173" s="411"/>
      <c r="AX173" s="411"/>
      <c r="AY173" s="411"/>
      <c r="AZ173" s="411"/>
      <c r="BA173" s="411"/>
      <c r="BB173" s="412"/>
      <c r="BC173" s="395">
        <v>8</v>
      </c>
      <c r="BD173" s="396"/>
      <c r="BE173" s="396"/>
      <c r="BF173" s="396"/>
      <c r="BG173" s="396"/>
      <c r="BH173" s="396"/>
      <c r="BI173" s="396"/>
      <c r="BJ173" s="396"/>
      <c r="BK173" s="396"/>
      <c r="BL173" s="396"/>
      <c r="BM173" s="397"/>
      <c r="BN173" s="533">
        <f t="shared" si="7"/>
        <v>2400</v>
      </c>
      <c r="BO173" s="534"/>
      <c r="BP173" s="534"/>
      <c r="BQ173" s="534"/>
      <c r="BR173" s="534"/>
      <c r="BS173" s="534"/>
      <c r="BT173" s="534"/>
      <c r="BU173" s="534"/>
      <c r="BV173" s="534"/>
      <c r="BW173" s="534"/>
      <c r="BX173" s="534"/>
      <c r="BY173" s="534"/>
      <c r="BZ173" s="534"/>
      <c r="CA173" s="534"/>
      <c r="CB173" s="535"/>
      <c r="CT173" s="34">
        <f>SUM(BN169:CB173)</f>
        <v>5558</v>
      </c>
    </row>
    <row r="174" spans="1:98" ht="15" customHeight="1">
      <c r="A174" s="560">
        <v>7</v>
      </c>
      <c r="B174" s="561"/>
      <c r="C174" s="561"/>
      <c r="D174" s="562"/>
      <c r="E174" s="563" t="s">
        <v>471</v>
      </c>
      <c r="F174" s="564"/>
      <c r="G174" s="564"/>
      <c r="H174" s="564"/>
      <c r="I174" s="564"/>
      <c r="J174" s="564"/>
      <c r="K174" s="564"/>
      <c r="L174" s="564"/>
      <c r="M174" s="564"/>
      <c r="N174" s="564"/>
      <c r="O174" s="564"/>
      <c r="P174" s="564"/>
      <c r="Q174" s="564"/>
      <c r="R174" s="564"/>
      <c r="S174" s="564"/>
      <c r="T174" s="564"/>
      <c r="U174" s="564"/>
      <c r="V174" s="564"/>
      <c r="W174" s="564"/>
      <c r="X174" s="564"/>
      <c r="Y174" s="564"/>
      <c r="Z174" s="564"/>
      <c r="AA174" s="564"/>
      <c r="AB174" s="564"/>
      <c r="AC174" s="564"/>
      <c r="AD174" s="564"/>
      <c r="AE174" s="564"/>
      <c r="AF174" s="564"/>
      <c r="AG174" s="564"/>
      <c r="AH174" s="564"/>
      <c r="AI174" s="564"/>
      <c r="AJ174" s="564"/>
      <c r="AK174" s="564"/>
      <c r="AL174" s="564"/>
      <c r="AM174" s="564"/>
      <c r="AN174" s="564"/>
      <c r="AO174" s="564"/>
      <c r="AP174" s="564"/>
      <c r="AQ174" s="564"/>
      <c r="AR174" s="565"/>
      <c r="AS174" s="410"/>
      <c r="AT174" s="411"/>
      <c r="AU174" s="411"/>
      <c r="AV174" s="411"/>
      <c r="AW174" s="411"/>
      <c r="AX174" s="411"/>
      <c r="AY174" s="411"/>
      <c r="AZ174" s="411"/>
      <c r="BA174" s="411"/>
      <c r="BB174" s="412"/>
      <c r="BC174" s="539"/>
      <c r="BD174" s="399"/>
      <c r="BE174" s="399"/>
      <c r="BF174" s="399"/>
      <c r="BG174" s="399"/>
      <c r="BH174" s="399"/>
      <c r="BI174" s="399"/>
      <c r="BJ174" s="399"/>
      <c r="BK174" s="399"/>
      <c r="BL174" s="399"/>
      <c r="BM174" s="400"/>
      <c r="BN174" s="540">
        <f>BN175</f>
        <v>408699.999999561</v>
      </c>
      <c r="BO174" s="541"/>
      <c r="BP174" s="541"/>
      <c r="BQ174" s="541"/>
      <c r="BR174" s="541"/>
      <c r="BS174" s="541"/>
      <c r="BT174" s="541"/>
      <c r="BU174" s="541"/>
      <c r="BV174" s="541"/>
      <c r="BW174" s="541"/>
      <c r="BX174" s="541"/>
      <c r="BY174" s="541"/>
      <c r="BZ174" s="541"/>
      <c r="CA174" s="541"/>
      <c r="CB174" s="542"/>
    </row>
    <row r="175" spans="1:98" ht="18" customHeight="1">
      <c r="A175" s="410"/>
      <c r="B175" s="411"/>
      <c r="C175" s="411"/>
      <c r="D175" s="412"/>
      <c r="E175" s="386" t="s">
        <v>471</v>
      </c>
      <c r="F175" s="387"/>
      <c r="G175" s="387"/>
      <c r="H175" s="387"/>
      <c r="I175" s="387"/>
      <c r="J175" s="387"/>
      <c r="K175" s="387"/>
      <c r="L175" s="387"/>
      <c r="M175" s="387"/>
      <c r="N175" s="387"/>
      <c r="O175" s="387"/>
      <c r="P175" s="387"/>
      <c r="Q175" s="387"/>
      <c r="R175" s="387"/>
      <c r="S175" s="387"/>
      <c r="T175" s="387"/>
      <c r="U175" s="387"/>
      <c r="V175" s="387"/>
      <c r="W175" s="387"/>
      <c r="X175" s="387"/>
      <c r="Y175" s="387"/>
      <c r="Z175" s="387"/>
      <c r="AA175" s="387"/>
      <c r="AB175" s="387"/>
      <c r="AC175" s="387"/>
      <c r="AD175" s="387"/>
      <c r="AE175" s="387"/>
      <c r="AF175" s="387"/>
      <c r="AG175" s="387"/>
      <c r="AH175" s="387"/>
      <c r="AI175" s="387"/>
      <c r="AJ175" s="387"/>
      <c r="AK175" s="387"/>
      <c r="AL175" s="387"/>
      <c r="AM175" s="387"/>
      <c r="AN175" s="387"/>
      <c r="AO175" s="387"/>
      <c r="AP175" s="387"/>
      <c r="AQ175" s="387"/>
      <c r="AR175" s="388"/>
      <c r="AS175" s="444">
        <v>8677.2823779099999</v>
      </c>
      <c r="AT175" s="445"/>
      <c r="AU175" s="445"/>
      <c r="AV175" s="445"/>
      <c r="AW175" s="445"/>
      <c r="AX175" s="445"/>
      <c r="AY175" s="445"/>
      <c r="AZ175" s="445"/>
      <c r="BA175" s="445"/>
      <c r="BB175" s="446"/>
      <c r="BC175" s="395">
        <v>47.1</v>
      </c>
      <c r="BD175" s="396"/>
      <c r="BE175" s="396"/>
      <c r="BF175" s="396"/>
      <c r="BG175" s="396"/>
      <c r="BH175" s="396"/>
      <c r="BI175" s="396"/>
      <c r="BJ175" s="396"/>
      <c r="BK175" s="396"/>
      <c r="BL175" s="396"/>
      <c r="BM175" s="397"/>
      <c r="BN175" s="429">
        <f t="shared" ref="BN175" si="8">AS175*BC175</f>
        <v>408699.999999561</v>
      </c>
      <c r="BO175" s="430"/>
      <c r="BP175" s="430"/>
      <c r="BQ175" s="430"/>
      <c r="BR175" s="430"/>
      <c r="BS175" s="430"/>
      <c r="BT175" s="430"/>
      <c r="BU175" s="430"/>
      <c r="BV175" s="430"/>
      <c r="BW175" s="430"/>
      <c r="BX175" s="430"/>
      <c r="BY175" s="430"/>
      <c r="BZ175" s="430"/>
      <c r="CA175" s="430"/>
      <c r="CB175" s="431"/>
    </row>
    <row r="176" spans="1:98" ht="15" customHeight="1">
      <c r="A176" s="438"/>
      <c r="B176" s="439"/>
      <c r="C176" s="439"/>
      <c r="D176" s="440"/>
      <c r="E176" s="404" t="s">
        <v>119</v>
      </c>
      <c r="F176" s="405"/>
      <c r="G176" s="405"/>
      <c r="H176" s="405"/>
      <c r="I176" s="405"/>
      <c r="J176" s="405"/>
      <c r="K176" s="405"/>
      <c r="L176" s="405"/>
      <c r="M176" s="405"/>
      <c r="N176" s="405"/>
      <c r="O176" s="405"/>
      <c r="P176" s="405"/>
      <c r="Q176" s="405"/>
      <c r="R176" s="405"/>
      <c r="S176" s="405"/>
      <c r="T176" s="405"/>
      <c r="U176" s="405"/>
      <c r="V176" s="405"/>
      <c r="W176" s="405"/>
      <c r="X176" s="405"/>
      <c r="Y176" s="405"/>
      <c r="Z176" s="405"/>
      <c r="AA176" s="405"/>
      <c r="AB176" s="405"/>
      <c r="AC176" s="405"/>
      <c r="AD176" s="405"/>
      <c r="AE176" s="405"/>
      <c r="AF176" s="405"/>
      <c r="AG176" s="405"/>
      <c r="AH176" s="405"/>
      <c r="AI176" s="405"/>
      <c r="AJ176" s="405"/>
      <c r="AK176" s="405"/>
      <c r="AL176" s="405"/>
      <c r="AM176" s="405"/>
      <c r="AN176" s="405"/>
      <c r="AO176" s="405"/>
      <c r="AP176" s="405"/>
      <c r="AQ176" s="405"/>
      <c r="AR176" s="406"/>
      <c r="AS176" s="410" t="s">
        <v>9</v>
      </c>
      <c r="AT176" s="411"/>
      <c r="AU176" s="411"/>
      <c r="AV176" s="411"/>
      <c r="AW176" s="411"/>
      <c r="AX176" s="411"/>
      <c r="AY176" s="411"/>
      <c r="AZ176" s="411"/>
      <c r="BA176" s="411"/>
      <c r="BB176" s="412"/>
      <c r="BC176" s="398" t="s">
        <v>9</v>
      </c>
      <c r="BD176" s="399"/>
      <c r="BE176" s="399"/>
      <c r="BF176" s="399"/>
      <c r="BG176" s="399"/>
      <c r="BH176" s="399"/>
      <c r="BI176" s="399"/>
      <c r="BJ176" s="399"/>
      <c r="BK176" s="399"/>
      <c r="BL176" s="399"/>
      <c r="BM176" s="400"/>
      <c r="BN176" s="516">
        <f>BN110+BN146+BN148+BN132+BN163+BN174+BN166+0.01</f>
        <v>528603.004999561</v>
      </c>
      <c r="BO176" s="517"/>
      <c r="BP176" s="517"/>
      <c r="BQ176" s="517"/>
      <c r="BR176" s="517"/>
      <c r="BS176" s="517"/>
      <c r="BT176" s="517"/>
      <c r="BU176" s="517"/>
      <c r="BV176" s="517"/>
      <c r="BW176" s="517"/>
      <c r="BX176" s="517"/>
      <c r="BY176" s="517"/>
      <c r="BZ176" s="517"/>
      <c r="CA176" s="517"/>
      <c r="CB176" s="518"/>
    </row>
    <row r="177" spans="1:98" ht="15" customHeight="1">
      <c r="A177" s="438"/>
      <c r="B177" s="439"/>
      <c r="C177" s="439"/>
      <c r="D177" s="440"/>
      <c r="E177" s="404" t="s">
        <v>120</v>
      </c>
      <c r="F177" s="405"/>
      <c r="G177" s="405"/>
      <c r="H177" s="405"/>
      <c r="I177" s="405"/>
      <c r="J177" s="405"/>
      <c r="K177" s="405"/>
      <c r="L177" s="405"/>
      <c r="M177" s="405"/>
      <c r="N177" s="405"/>
      <c r="O177" s="405"/>
      <c r="P177" s="405"/>
      <c r="Q177" s="405"/>
      <c r="R177" s="405"/>
      <c r="S177" s="405"/>
      <c r="T177" s="405"/>
      <c r="U177" s="405"/>
      <c r="V177" s="405"/>
      <c r="W177" s="405"/>
      <c r="X177" s="405"/>
      <c r="Y177" s="405"/>
      <c r="Z177" s="405"/>
      <c r="AA177" s="405"/>
      <c r="AB177" s="405"/>
      <c r="AC177" s="405"/>
      <c r="AD177" s="405"/>
      <c r="AE177" s="405"/>
      <c r="AF177" s="405"/>
      <c r="AG177" s="405"/>
      <c r="AH177" s="405"/>
      <c r="AI177" s="405"/>
      <c r="AJ177" s="405"/>
      <c r="AK177" s="405"/>
      <c r="AL177" s="405"/>
      <c r="AM177" s="405"/>
      <c r="AN177" s="405"/>
      <c r="AO177" s="405"/>
      <c r="AP177" s="405"/>
      <c r="AQ177" s="405"/>
      <c r="AR177" s="406"/>
      <c r="AS177" s="410" t="s">
        <v>9</v>
      </c>
      <c r="AT177" s="411"/>
      <c r="AU177" s="411"/>
      <c r="AV177" s="411"/>
      <c r="AW177" s="411"/>
      <c r="AX177" s="411"/>
      <c r="AY177" s="411"/>
      <c r="AZ177" s="411"/>
      <c r="BA177" s="411"/>
      <c r="BB177" s="412"/>
      <c r="BC177" s="398" t="s">
        <v>9</v>
      </c>
      <c r="BD177" s="399"/>
      <c r="BE177" s="399"/>
      <c r="BF177" s="399"/>
      <c r="BG177" s="399"/>
      <c r="BH177" s="399"/>
      <c r="BI177" s="399"/>
      <c r="BJ177" s="399"/>
      <c r="BK177" s="399"/>
      <c r="BL177" s="399"/>
      <c r="BM177" s="400"/>
      <c r="BN177" s="516">
        <f>BN176</f>
        <v>528603.004999561</v>
      </c>
      <c r="BO177" s="517"/>
      <c r="BP177" s="517"/>
      <c r="BQ177" s="517"/>
      <c r="BR177" s="517"/>
      <c r="BS177" s="517"/>
      <c r="BT177" s="517"/>
      <c r="BU177" s="517"/>
      <c r="BV177" s="517"/>
      <c r="BW177" s="517"/>
      <c r="BX177" s="517"/>
      <c r="BY177" s="517"/>
      <c r="BZ177" s="517"/>
      <c r="CA177" s="517"/>
      <c r="CB177" s="518"/>
      <c r="CT177" s="29"/>
    </row>
  </sheetData>
  <mergeCells count="758">
    <mergeCell ref="A103:D103"/>
    <mergeCell ref="E103:AR103"/>
    <mergeCell ref="AS103:BB103"/>
    <mergeCell ref="BC103:BM103"/>
    <mergeCell ref="BN103:CB103"/>
    <mergeCell ref="A104:CB104"/>
    <mergeCell ref="A93:D93"/>
    <mergeCell ref="E93:AR93"/>
    <mergeCell ref="AS93:BB93"/>
    <mergeCell ref="BC93:BM93"/>
    <mergeCell ref="BN93:CB93"/>
    <mergeCell ref="A94:D94"/>
    <mergeCell ref="E94:AR94"/>
    <mergeCell ref="AS94:BB94"/>
    <mergeCell ref="BC94:BM94"/>
    <mergeCell ref="BN94:CB94"/>
    <mergeCell ref="A95:D95"/>
    <mergeCell ref="E95:AR95"/>
    <mergeCell ref="AS95:BB95"/>
    <mergeCell ref="BC95:BM95"/>
    <mergeCell ref="BN95:CB95"/>
    <mergeCell ref="A102:D102"/>
    <mergeCell ref="E102:AR102"/>
    <mergeCell ref="AS102:BB102"/>
    <mergeCell ref="BC102:BM102"/>
    <mergeCell ref="BN102:CB102"/>
    <mergeCell ref="A101:D101"/>
    <mergeCell ref="E101:AR101"/>
    <mergeCell ref="AS101:BB101"/>
    <mergeCell ref="BC101:BM101"/>
    <mergeCell ref="BN101:CB101"/>
    <mergeCell ref="A99:D99"/>
    <mergeCell ref="E99:AR99"/>
    <mergeCell ref="AS99:BB99"/>
    <mergeCell ref="BC99:BM99"/>
    <mergeCell ref="BN99:CB99"/>
    <mergeCell ref="A100:D100"/>
    <mergeCell ref="E100:AR100"/>
    <mergeCell ref="AS100:BB100"/>
    <mergeCell ref="BC100:BM100"/>
    <mergeCell ref="BN100:CB100"/>
    <mergeCell ref="A97:D97"/>
    <mergeCell ref="E97:AR97"/>
    <mergeCell ref="AS97:BB97"/>
    <mergeCell ref="BC97:BM97"/>
    <mergeCell ref="BN97:CB97"/>
    <mergeCell ref="A98:D98"/>
    <mergeCell ref="E98:AR98"/>
    <mergeCell ref="AS98:BB98"/>
    <mergeCell ref="BC98:BM98"/>
    <mergeCell ref="BN98:CB98"/>
    <mergeCell ref="A91:D91"/>
    <mergeCell ref="E91:AR91"/>
    <mergeCell ref="AS91:BB91"/>
    <mergeCell ref="BC91:BM91"/>
    <mergeCell ref="BN91:CB91"/>
    <mergeCell ref="A96:D96"/>
    <mergeCell ref="E96:AR96"/>
    <mergeCell ref="AS96:BB96"/>
    <mergeCell ref="BC96:BM96"/>
    <mergeCell ref="BN96:CB96"/>
    <mergeCell ref="A92:D92"/>
    <mergeCell ref="E92:AR92"/>
    <mergeCell ref="AS92:BB92"/>
    <mergeCell ref="BC92:BM92"/>
    <mergeCell ref="BN92:CB92"/>
    <mergeCell ref="A89:D89"/>
    <mergeCell ref="E89:AR89"/>
    <mergeCell ref="AS89:BB89"/>
    <mergeCell ref="BC89:BM89"/>
    <mergeCell ref="BN89:CB89"/>
    <mergeCell ref="A90:D90"/>
    <mergeCell ref="E90:AR90"/>
    <mergeCell ref="AS90:BB90"/>
    <mergeCell ref="BC90:BM90"/>
    <mergeCell ref="BN90:CB90"/>
    <mergeCell ref="A87:D87"/>
    <mergeCell ref="E87:AR87"/>
    <mergeCell ref="AS87:BB87"/>
    <mergeCell ref="BC87:BM87"/>
    <mergeCell ref="BN87:CB87"/>
    <mergeCell ref="A88:D88"/>
    <mergeCell ref="E88:AR88"/>
    <mergeCell ref="AS88:BB88"/>
    <mergeCell ref="BC88:BM88"/>
    <mergeCell ref="BN88:CB88"/>
    <mergeCell ref="A85:D85"/>
    <mergeCell ref="E85:AR85"/>
    <mergeCell ref="AS85:BB85"/>
    <mergeCell ref="BC85:BM85"/>
    <mergeCell ref="BN85:CB85"/>
    <mergeCell ref="A86:D86"/>
    <mergeCell ref="E86:AR86"/>
    <mergeCell ref="AS86:BB86"/>
    <mergeCell ref="BC86:BM86"/>
    <mergeCell ref="BN86:CB86"/>
    <mergeCell ref="A83:D83"/>
    <mergeCell ref="E83:AR83"/>
    <mergeCell ref="AS83:BB83"/>
    <mergeCell ref="BC83:BM83"/>
    <mergeCell ref="BN83:CB83"/>
    <mergeCell ref="A84:D84"/>
    <mergeCell ref="E84:AR84"/>
    <mergeCell ref="AS84:BB84"/>
    <mergeCell ref="BC84:BM84"/>
    <mergeCell ref="BN84:CB84"/>
    <mergeCell ref="A39:D39"/>
    <mergeCell ref="E39:BC39"/>
    <mergeCell ref="BD39:BM39"/>
    <mergeCell ref="BN39:CB39"/>
    <mergeCell ref="B80:CC80"/>
    <mergeCell ref="A82:D82"/>
    <mergeCell ref="E82:AR82"/>
    <mergeCell ref="AS82:BB82"/>
    <mergeCell ref="BC82:BM82"/>
    <mergeCell ref="BN82:CB82"/>
    <mergeCell ref="A40:D40"/>
    <mergeCell ref="E40:BC40"/>
    <mergeCell ref="BD40:BM40"/>
    <mergeCell ref="BN40:CB40"/>
    <mergeCell ref="A41:D41"/>
    <mergeCell ref="E41:BC41"/>
    <mergeCell ref="BD41:BM41"/>
    <mergeCell ref="BN41:CB41"/>
    <mergeCell ref="A42:CB42"/>
    <mergeCell ref="A53:D53"/>
    <mergeCell ref="E53:BC53"/>
    <mergeCell ref="BD53:BM53"/>
    <mergeCell ref="BN53:CB53"/>
    <mergeCell ref="E51:BC51"/>
    <mergeCell ref="A36:D36"/>
    <mergeCell ref="E36:BC36"/>
    <mergeCell ref="BD36:BM36"/>
    <mergeCell ref="BN36:CB36"/>
    <mergeCell ref="A37:D37"/>
    <mergeCell ref="E37:BC37"/>
    <mergeCell ref="BD37:BM37"/>
    <mergeCell ref="BN37:CB37"/>
    <mergeCell ref="A38:D38"/>
    <mergeCell ref="E38:BC38"/>
    <mergeCell ref="BD38:BM38"/>
    <mergeCell ref="BN38:CB38"/>
    <mergeCell ref="A10:D10"/>
    <mergeCell ref="E10:AM10"/>
    <mergeCell ref="AN10:BC10"/>
    <mergeCell ref="BD10:BM10"/>
    <mergeCell ref="BN10:CB10"/>
    <mergeCell ref="A12:CB12"/>
    <mergeCell ref="A33:CB33"/>
    <mergeCell ref="A35:D35"/>
    <mergeCell ref="E35:BC35"/>
    <mergeCell ref="BD35:BM35"/>
    <mergeCell ref="BN35:CB35"/>
    <mergeCell ref="A22:D22"/>
    <mergeCell ref="E22:AM22"/>
    <mergeCell ref="AN22:BC22"/>
    <mergeCell ref="BD22:BM22"/>
    <mergeCell ref="BN22:CB22"/>
    <mergeCell ref="A24:D24"/>
    <mergeCell ref="E24:AM24"/>
    <mergeCell ref="AN24:BC24"/>
    <mergeCell ref="BD24:BM24"/>
    <mergeCell ref="BN24:CB24"/>
    <mergeCell ref="A27:D27"/>
    <mergeCell ref="E27:AM27"/>
    <mergeCell ref="AN27:BC2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BD51:BM51"/>
    <mergeCell ref="BN51:CB51"/>
    <mergeCell ref="A52:D52"/>
    <mergeCell ref="E52:BC52"/>
    <mergeCell ref="BD52:BM52"/>
    <mergeCell ref="BN52:CB52"/>
    <mergeCell ref="A50:D50"/>
    <mergeCell ref="E50:BC50"/>
    <mergeCell ref="A29:D29"/>
    <mergeCell ref="E29:AM29"/>
    <mergeCell ref="AN29:BC29"/>
    <mergeCell ref="BD29:BM29"/>
    <mergeCell ref="BN29:CB29"/>
    <mergeCell ref="A30:D30"/>
    <mergeCell ref="E30:AM30"/>
    <mergeCell ref="AN30:BC30"/>
    <mergeCell ref="BD30:BM30"/>
    <mergeCell ref="BN30:CB30"/>
    <mergeCell ref="A47:D47"/>
    <mergeCell ref="E47:BC47"/>
    <mergeCell ref="BD47:BM47"/>
    <mergeCell ref="BN47:CB47"/>
    <mergeCell ref="A48:D48"/>
    <mergeCell ref="E48:BC48"/>
    <mergeCell ref="A162:D162"/>
    <mergeCell ref="E162:AR162"/>
    <mergeCell ref="AS162:BB162"/>
    <mergeCell ref="BC162:BM162"/>
    <mergeCell ref="BN162:CB162"/>
    <mergeCell ref="BN126:CB126"/>
    <mergeCell ref="E122:AR122"/>
    <mergeCell ref="AS122:BB122"/>
    <mergeCell ref="BC127:BM127"/>
    <mergeCell ref="BN127:CB127"/>
    <mergeCell ref="BC126:BM126"/>
    <mergeCell ref="AS125:BB125"/>
    <mergeCell ref="BC125:BM125"/>
    <mergeCell ref="BN125:CB125"/>
    <mergeCell ref="E125:AR125"/>
    <mergeCell ref="A128:D128"/>
    <mergeCell ref="E128:AR128"/>
    <mergeCell ref="AS128:BB128"/>
    <mergeCell ref="BC128:BM128"/>
    <mergeCell ref="BN128:CB128"/>
    <mergeCell ref="A129:D129"/>
    <mergeCell ref="E129:AR129"/>
    <mergeCell ref="AS129:BB129"/>
    <mergeCell ref="BC129:BM129"/>
    <mergeCell ref="A109:D109"/>
    <mergeCell ref="E109:AR109"/>
    <mergeCell ref="AS109:BB109"/>
    <mergeCell ref="BC109:BM109"/>
    <mergeCell ref="BN109:CB109"/>
    <mergeCell ref="A110:D110"/>
    <mergeCell ref="E110:AR110"/>
    <mergeCell ref="AS110:BB110"/>
    <mergeCell ref="BC106:BM106"/>
    <mergeCell ref="BN106:CB106"/>
    <mergeCell ref="A108:D108"/>
    <mergeCell ref="E108:AR108"/>
    <mergeCell ref="AS108:BB108"/>
    <mergeCell ref="BC108:BM108"/>
    <mergeCell ref="BN108:CB108"/>
    <mergeCell ref="A107:D107"/>
    <mergeCell ref="E107:AR107"/>
    <mergeCell ref="AS107:BB107"/>
    <mergeCell ref="BC107:BM107"/>
    <mergeCell ref="BN107:CB107"/>
    <mergeCell ref="A106:D106"/>
    <mergeCell ref="E106:AR106"/>
    <mergeCell ref="AS106:BB106"/>
    <mergeCell ref="AS121:BB121"/>
    <mergeCell ref="BC121:BM121"/>
    <mergeCell ref="BN121:CB121"/>
    <mergeCell ref="BC123:BM123"/>
    <mergeCell ref="BN123:CB123"/>
    <mergeCell ref="E120:AR120"/>
    <mergeCell ref="AS124:BB124"/>
    <mergeCell ref="BC124:BM124"/>
    <mergeCell ref="BN124:CB124"/>
    <mergeCell ref="A66:D66"/>
    <mergeCell ref="A64:D64"/>
    <mergeCell ref="E64:BC64"/>
    <mergeCell ref="BD64:BM64"/>
    <mergeCell ref="BN64:CB64"/>
    <mergeCell ref="BD61:BM61"/>
    <mergeCell ref="A60:D60"/>
    <mergeCell ref="E60:BC60"/>
    <mergeCell ref="A68:CB68"/>
    <mergeCell ref="A62:D62"/>
    <mergeCell ref="E62:BC62"/>
    <mergeCell ref="BD62:BM62"/>
    <mergeCell ref="BN62:CB62"/>
    <mergeCell ref="A63:D63"/>
    <mergeCell ref="E63:BC63"/>
    <mergeCell ref="BD63:BM63"/>
    <mergeCell ref="BN63:CB63"/>
    <mergeCell ref="A65:D65"/>
    <mergeCell ref="E65:BC65"/>
    <mergeCell ref="BD65:BM65"/>
    <mergeCell ref="BN65:CB65"/>
    <mergeCell ref="E66:BC66"/>
    <mergeCell ref="BD66:BM66"/>
    <mergeCell ref="BN66:CB66"/>
    <mergeCell ref="BD27:BM27"/>
    <mergeCell ref="BN27:CB27"/>
    <mergeCell ref="A28:D28"/>
    <mergeCell ref="E28:AM28"/>
    <mergeCell ref="AN28:BC28"/>
    <mergeCell ref="BD28:BM28"/>
    <mergeCell ref="BN28:CB28"/>
    <mergeCell ref="A23:D23"/>
    <mergeCell ref="E23:AM23"/>
    <mergeCell ref="AN23:BC23"/>
    <mergeCell ref="BD23:BM23"/>
    <mergeCell ref="BN23:CB23"/>
    <mergeCell ref="A26:D26"/>
    <mergeCell ref="E26:AM26"/>
    <mergeCell ref="AN26:BC26"/>
    <mergeCell ref="BD26:BM26"/>
    <mergeCell ref="BN26:CB26"/>
    <mergeCell ref="A25:D25"/>
    <mergeCell ref="E25:AM25"/>
    <mergeCell ref="AN25:BC25"/>
    <mergeCell ref="BD25:BM25"/>
    <mergeCell ref="BN25:CB25"/>
    <mergeCell ref="A20:D20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A1:CB1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2:CB2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BD17:BM17"/>
    <mergeCell ref="BN17:CB17"/>
    <mergeCell ref="BD48:BM48"/>
    <mergeCell ref="BN48:CB48"/>
    <mergeCell ref="A49:D49"/>
    <mergeCell ref="E49:BC49"/>
    <mergeCell ref="BD49:BM49"/>
    <mergeCell ref="BN49:CB49"/>
    <mergeCell ref="A58:D58"/>
    <mergeCell ref="E58:BC58"/>
    <mergeCell ref="BD58:BM58"/>
    <mergeCell ref="BD50:BM50"/>
    <mergeCell ref="BN58:CB58"/>
    <mergeCell ref="E54:BC54"/>
    <mergeCell ref="BD54:BM54"/>
    <mergeCell ref="BN54:CB54"/>
    <mergeCell ref="A55:D55"/>
    <mergeCell ref="E55:BC55"/>
    <mergeCell ref="BD55:BM55"/>
    <mergeCell ref="BN55:CB55"/>
    <mergeCell ref="A57:D57"/>
    <mergeCell ref="E57:BC57"/>
    <mergeCell ref="BD57:BM57"/>
    <mergeCell ref="BN57:CB57"/>
    <mergeCell ref="A56:D56"/>
    <mergeCell ref="E56:BC56"/>
    <mergeCell ref="A76:D76"/>
    <mergeCell ref="BN76:CB76"/>
    <mergeCell ref="A74:D74"/>
    <mergeCell ref="BN74:CB74"/>
    <mergeCell ref="A73:D73"/>
    <mergeCell ref="BN73:CB73"/>
    <mergeCell ref="A70:D70"/>
    <mergeCell ref="E70:BC70"/>
    <mergeCell ref="BD70:BM70"/>
    <mergeCell ref="BN70:CB70"/>
    <mergeCell ref="A71:D71"/>
    <mergeCell ref="E71:BC71"/>
    <mergeCell ref="BD71:BM71"/>
    <mergeCell ref="BN71:CB71"/>
    <mergeCell ref="A72:D72"/>
    <mergeCell ref="E72:BC72"/>
    <mergeCell ref="BD72:BM72"/>
    <mergeCell ref="BN72:CB72"/>
    <mergeCell ref="E73:BC73"/>
    <mergeCell ref="BD73:BM73"/>
    <mergeCell ref="E74:BC74"/>
    <mergeCell ref="BD74:BM74"/>
    <mergeCell ref="E75:BC75"/>
    <mergeCell ref="BD75:BM75"/>
    <mergeCell ref="A114:D114"/>
    <mergeCell ref="E114:AR114"/>
    <mergeCell ref="AS114:BB114"/>
    <mergeCell ref="BC114:BM114"/>
    <mergeCell ref="BN114:CB114"/>
    <mergeCell ref="BC110:BM110"/>
    <mergeCell ref="BN110:CB110"/>
    <mergeCell ref="A111:D111"/>
    <mergeCell ref="E111:AR111"/>
    <mergeCell ref="AS111:BB111"/>
    <mergeCell ref="BC111:BM111"/>
    <mergeCell ref="BN111:CB111"/>
    <mergeCell ref="A112:D112"/>
    <mergeCell ref="A120:D120"/>
    <mergeCell ref="AS116:BB116"/>
    <mergeCell ref="A121:D121"/>
    <mergeCell ref="A122:D122"/>
    <mergeCell ref="E112:AR112"/>
    <mergeCell ref="AS112:BB112"/>
    <mergeCell ref="BC112:BM112"/>
    <mergeCell ref="BN112:CB112"/>
    <mergeCell ref="A113:D113"/>
    <mergeCell ref="E113:AR113"/>
    <mergeCell ref="AS113:BB113"/>
    <mergeCell ref="BC113:BM113"/>
    <mergeCell ref="BN113:CB113"/>
    <mergeCell ref="BN115:CB115"/>
    <mergeCell ref="A115:D115"/>
    <mergeCell ref="E115:AR115"/>
    <mergeCell ref="AS115:BB115"/>
    <mergeCell ref="BC115:BM115"/>
    <mergeCell ref="BC122:BM122"/>
    <mergeCell ref="BN122:CB122"/>
    <mergeCell ref="AS120:BB120"/>
    <mergeCell ref="BC120:BM120"/>
    <mergeCell ref="BN120:CB120"/>
    <mergeCell ref="E121:AR121"/>
    <mergeCell ref="E119:AR119"/>
    <mergeCell ref="AS119:BB119"/>
    <mergeCell ref="AS117:BB117"/>
    <mergeCell ref="BC117:BM117"/>
    <mergeCell ref="BN117:CB117"/>
    <mergeCell ref="E118:AR118"/>
    <mergeCell ref="AS118:BB118"/>
    <mergeCell ref="A116:D116"/>
    <mergeCell ref="E116:AR116"/>
    <mergeCell ref="A117:D117"/>
    <mergeCell ref="A118:D118"/>
    <mergeCell ref="A119:D119"/>
    <mergeCell ref="BC116:BM116"/>
    <mergeCell ref="BN116:CB116"/>
    <mergeCell ref="E117:AR117"/>
    <mergeCell ref="BC119:BM119"/>
    <mergeCell ref="BN119:CB119"/>
    <mergeCell ref="BC118:BM118"/>
    <mergeCell ref="BN118:CB118"/>
    <mergeCell ref="BN129:CB129"/>
    <mergeCell ref="A130:D130"/>
    <mergeCell ref="E130:AR130"/>
    <mergeCell ref="AS130:BB130"/>
    <mergeCell ref="BC130:BM130"/>
    <mergeCell ref="BN130:CB130"/>
    <mergeCell ref="A131:D131"/>
    <mergeCell ref="E131:AR131"/>
    <mergeCell ref="AS131:BB131"/>
    <mergeCell ref="BC131:BM131"/>
    <mergeCell ref="BN131:CB131"/>
    <mergeCell ref="A123:D123"/>
    <mergeCell ref="A126:D126"/>
    <mergeCell ref="A127:D127"/>
    <mergeCell ref="E127:AR127"/>
    <mergeCell ref="AS127:BB127"/>
    <mergeCell ref="E124:AR124"/>
    <mergeCell ref="E123:AR123"/>
    <mergeCell ref="AS123:BB123"/>
    <mergeCell ref="A124:D124"/>
    <mergeCell ref="A125:D125"/>
    <mergeCell ref="E126:AR126"/>
    <mergeCell ref="AS126:BB126"/>
    <mergeCell ref="A134:D134"/>
    <mergeCell ref="E134:AR134"/>
    <mergeCell ref="AS134:BB134"/>
    <mergeCell ref="BC134:BM134"/>
    <mergeCell ref="BN134:CB134"/>
    <mergeCell ref="A132:D132"/>
    <mergeCell ref="E132:AR132"/>
    <mergeCell ref="AS132:BB132"/>
    <mergeCell ref="BC132:BM132"/>
    <mergeCell ref="BN132:CB132"/>
    <mergeCell ref="A133:D133"/>
    <mergeCell ref="E133:AR133"/>
    <mergeCell ref="AS133:BB133"/>
    <mergeCell ref="BC133:BM133"/>
    <mergeCell ref="BN133:CB133"/>
    <mergeCell ref="A135:D135"/>
    <mergeCell ref="E135:AR135"/>
    <mergeCell ref="AS135:BB135"/>
    <mergeCell ref="BC135:BM135"/>
    <mergeCell ref="BN135:CB135"/>
    <mergeCell ref="A136:D136"/>
    <mergeCell ref="E136:AR136"/>
    <mergeCell ref="AS136:BB136"/>
    <mergeCell ref="BC136:BM136"/>
    <mergeCell ref="BN136:CB136"/>
    <mergeCell ref="A145:D145"/>
    <mergeCell ref="E145:AR145"/>
    <mergeCell ref="AS145:BB145"/>
    <mergeCell ref="BC145:BM145"/>
    <mergeCell ref="BN145:CB145"/>
    <mergeCell ref="A146:D146"/>
    <mergeCell ref="E146:AR146"/>
    <mergeCell ref="AS146:BB146"/>
    <mergeCell ref="BC146:BM146"/>
    <mergeCell ref="BN146:CB146"/>
    <mergeCell ref="A147:D147"/>
    <mergeCell ref="E147:AR147"/>
    <mergeCell ref="AS147:BB147"/>
    <mergeCell ref="BC147:BM147"/>
    <mergeCell ref="BN147:CB147"/>
    <mergeCell ref="A148:D148"/>
    <mergeCell ref="E148:AR148"/>
    <mergeCell ref="AS148:BB148"/>
    <mergeCell ref="BC148:BM148"/>
    <mergeCell ref="BN148:CB148"/>
    <mergeCell ref="A149:D149"/>
    <mergeCell ref="E149:AR149"/>
    <mergeCell ref="AS149:BB149"/>
    <mergeCell ref="BC149:BM149"/>
    <mergeCell ref="BN149:CB149"/>
    <mergeCell ref="A150:D150"/>
    <mergeCell ref="E150:AR150"/>
    <mergeCell ref="AS150:BB150"/>
    <mergeCell ref="BC150:BM150"/>
    <mergeCell ref="BN150:CB150"/>
    <mergeCell ref="A161:D161"/>
    <mergeCell ref="BN161:CB161"/>
    <mergeCell ref="E161:AR161"/>
    <mergeCell ref="AS161:BB161"/>
    <mergeCell ref="BC161:BM161"/>
    <mergeCell ref="A151:D151"/>
    <mergeCell ref="E151:AR151"/>
    <mergeCell ref="AS151:BB151"/>
    <mergeCell ref="BC151:BM151"/>
    <mergeCell ref="BN151:CB151"/>
    <mergeCell ref="A160:D160"/>
    <mergeCell ref="E160:AR160"/>
    <mergeCell ref="AS160:BB160"/>
    <mergeCell ref="BC160:BM160"/>
    <mergeCell ref="BN160:CB160"/>
    <mergeCell ref="A152:D152"/>
    <mergeCell ref="E152:AR152"/>
    <mergeCell ref="AS152:BB152"/>
    <mergeCell ref="BC152:BM152"/>
    <mergeCell ref="BN152:CB152"/>
    <mergeCell ref="A153:D153"/>
    <mergeCell ref="E153:AR153"/>
    <mergeCell ref="AS153:BB153"/>
    <mergeCell ref="BC153:BM153"/>
    <mergeCell ref="A31:D31"/>
    <mergeCell ref="E31:AM31"/>
    <mergeCell ref="AN31:BC31"/>
    <mergeCell ref="BD31:BM31"/>
    <mergeCell ref="BN31:CB31"/>
    <mergeCell ref="A59:D59"/>
    <mergeCell ref="E59:BC59"/>
    <mergeCell ref="BD59:BM59"/>
    <mergeCell ref="BN59:CB59"/>
    <mergeCell ref="A45:D45"/>
    <mergeCell ref="BD45:BM45"/>
    <mergeCell ref="BN45:CB45"/>
    <mergeCell ref="E45:BC45"/>
    <mergeCell ref="A46:D46"/>
    <mergeCell ref="BD46:BM46"/>
    <mergeCell ref="BN46:CB46"/>
    <mergeCell ref="E46:BC46"/>
    <mergeCell ref="A44:D44"/>
    <mergeCell ref="E44:BC44"/>
    <mergeCell ref="BD44:BM44"/>
    <mergeCell ref="BN44:CB44"/>
    <mergeCell ref="BN50:CB50"/>
    <mergeCell ref="A51:D51"/>
    <mergeCell ref="A54:D54"/>
    <mergeCell ref="A75:D75"/>
    <mergeCell ref="BN75:CB75"/>
    <mergeCell ref="E76:BC76"/>
    <mergeCell ref="BD76:BM76"/>
    <mergeCell ref="A78:CB78"/>
    <mergeCell ref="A79:CB79"/>
    <mergeCell ref="A163:D163"/>
    <mergeCell ref="E163:AR163"/>
    <mergeCell ref="AS163:BB163"/>
    <mergeCell ref="BC163:BM163"/>
    <mergeCell ref="BN163:CB163"/>
    <mergeCell ref="A154:D154"/>
    <mergeCell ref="E154:AR154"/>
    <mergeCell ref="AS154:BB154"/>
    <mergeCell ref="BC154:BM154"/>
    <mergeCell ref="BN154:CB154"/>
    <mergeCell ref="A155:D155"/>
    <mergeCell ref="E155:AR155"/>
    <mergeCell ref="AS155:BB155"/>
    <mergeCell ref="BC155:BM155"/>
    <mergeCell ref="BN155:CB155"/>
    <mergeCell ref="A156:D156"/>
    <mergeCell ref="E156:AR156"/>
    <mergeCell ref="AS156:BB156"/>
    <mergeCell ref="BC156:BM156"/>
    <mergeCell ref="BN156:CB156"/>
    <mergeCell ref="A176:D176"/>
    <mergeCell ref="E176:AR176"/>
    <mergeCell ref="AS176:BB176"/>
    <mergeCell ref="BC176:BM176"/>
    <mergeCell ref="BN176:CB176"/>
    <mergeCell ref="AS167:BB167"/>
    <mergeCell ref="BC167:BM167"/>
    <mergeCell ref="BN167:CB167"/>
    <mergeCell ref="A164:D164"/>
    <mergeCell ref="E164:AR164"/>
    <mergeCell ref="AS164:BB164"/>
    <mergeCell ref="BC164:BM164"/>
    <mergeCell ref="BN164:CB164"/>
    <mergeCell ref="A165:D165"/>
    <mergeCell ref="E165:AR165"/>
    <mergeCell ref="AS165:BB165"/>
    <mergeCell ref="BC165:BM165"/>
    <mergeCell ref="BN165:CB165"/>
    <mergeCell ref="BC173:BM173"/>
    <mergeCell ref="BN173:CB173"/>
    <mergeCell ref="A174:D174"/>
    <mergeCell ref="E174:AR174"/>
    <mergeCell ref="AS174:BB174"/>
    <mergeCell ref="BC174:BM174"/>
    <mergeCell ref="BN174:CB174"/>
    <mergeCell ref="A175:D175"/>
    <mergeCell ref="E175:AR175"/>
    <mergeCell ref="AS175:BB175"/>
    <mergeCell ref="BC175:BM175"/>
    <mergeCell ref="BN175:CB175"/>
    <mergeCell ref="BN61:CB61"/>
    <mergeCell ref="AS139:BB139"/>
    <mergeCell ref="BC139:BM139"/>
    <mergeCell ref="BN168:CB168"/>
    <mergeCell ref="A169:D169"/>
    <mergeCell ref="E169:AR169"/>
    <mergeCell ref="AS169:BB169"/>
    <mergeCell ref="BC169:BM169"/>
    <mergeCell ref="BN169:CB169"/>
    <mergeCell ref="A166:D166"/>
    <mergeCell ref="E166:AR166"/>
    <mergeCell ref="AS166:BB166"/>
    <mergeCell ref="BC166:BM166"/>
    <mergeCell ref="BN166:CB166"/>
    <mergeCell ref="A167:D167"/>
    <mergeCell ref="E167:AR167"/>
    <mergeCell ref="A177:D177"/>
    <mergeCell ref="E177:AR177"/>
    <mergeCell ref="AS177:BB177"/>
    <mergeCell ref="BC177:BM177"/>
    <mergeCell ref="BN177:CB177"/>
    <mergeCell ref="A158:D158"/>
    <mergeCell ref="E158:AR158"/>
    <mergeCell ref="AS158:BB158"/>
    <mergeCell ref="BC158:BM158"/>
    <mergeCell ref="BN158:CB158"/>
    <mergeCell ref="A159:D159"/>
    <mergeCell ref="E159:AR159"/>
    <mergeCell ref="AS159:BB159"/>
    <mergeCell ref="BC159:BM159"/>
    <mergeCell ref="BN159:CB159"/>
    <mergeCell ref="A170:D170"/>
    <mergeCell ref="E170:AR170"/>
    <mergeCell ref="AS170:BB170"/>
    <mergeCell ref="BC170:BM170"/>
    <mergeCell ref="BN170:CB170"/>
    <mergeCell ref="A173:D173"/>
    <mergeCell ref="E173:AR173"/>
    <mergeCell ref="AS173:BB173"/>
    <mergeCell ref="BC168:BM168"/>
    <mergeCell ref="BD56:BM56"/>
    <mergeCell ref="BN56:CB56"/>
    <mergeCell ref="BD60:BM60"/>
    <mergeCell ref="BN60:CB60"/>
    <mergeCell ref="A61:D61"/>
    <mergeCell ref="E61:BC61"/>
    <mergeCell ref="BN153:CB153"/>
    <mergeCell ref="A157:D157"/>
    <mergeCell ref="E157:AR157"/>
    <mergeCell ref="AS157:BB157"/>
    <mergeCell ref="BC157:BM157"/>
    <mergeCell ref="BN157:CB157"/>
    <mergeCell ref="A137:D137"/>
    <mergeCell ref="E137:AR137"/>
    <mergeCell ref="AS137:BB137"/>
    <mergeCell ref="BC137:BM137"/>
    <mergeCell ref="BN137:CB137"/>
    <mergeCell ref="A138:D138"/>
    <mergeCell ref="E138:AR138"/>
    <mergeCell ref="AS138:BB138"/>
    <mergeCell ref="BC138:BM138"/>
    <mergeCell ref="BN138:CB138"/>
    <mergeCell ref="A139:D139"/>
    <mergeCell ref="E139:AR139"/>
    <mergeCell ref="A168:D168"/>
    <mergeCell ref="E168:AR168"/>
    <mergeCell ref="AS168:BB168"/>
    <mergeCell ref="A171:D171"/>
    <mergeCell ref="E171:AR171"/>
    <mergeCell ref="AS171:BB171"/>
    <mergeCell ref="BC171:BM171"/>
    <mergeCell ref="BN171:CB171"/>
    <mergeCell ref="A172:D172"/>
    <mergeCell ref="E172:AR172"/>
    <mergeCell ref="AS172:BB172"/>
    <mergeCell ref="BC172:BM172"/>
    <mergeCell ref="BN172:CB172"/>
    <mergeCell ref="BN139:CB139"/>
    <mergeCell ref="A140:D140"/>
    <mergeCell ref="E140:AR140"/>
    <mergeCell ref="AS140:BB140"/>
    <mergeCell ref="BC140:BM140"/>
    <mergeCell ref="BN140:CB140"/>
    <mergeCell ref="A141:D141"/>
    <mergeCell ref="E141:AR141"/>
    <mergeCell ref="AS141:BB141"/>
    <mergeCell ref="BC141:BM141"/>
    <mergeCell ref="BN141:CB141"/>
    <mergeCell ref="A144:D144"/>
    <mergeCell ref="E144:AR144"/>
    <mergeCell ref="AS144:BB144"/>
    <mergeCell ref="BC144:BM144"/>
    <mergeCell ref="BN144:CB144"/>
    <mergeCell ref="A142:D142"/>
    <mergeCell ref="E142:AR142"/>
    <mergeCell ref="AS142:BB142"/>
    <mergeCell ref="BC142:BM142"/>
    <mergeCell ref="BN142:CB142"/>
    <mergeCell ref="A143:D143"/>
    <mergeCell ref="E143:AR143"/>
    <mergeCell ref="AS143:BB143"/>
    <mergeCell ref="BC143:BM143"/>
    <mergeCell ref="BN143:CB143"/>
  </mergeCells>
  <pageMargins left="0.78740157480314965" right="0.39370078740157483" top="0.59055118110236227" bottom="0.39370078740157483" header="0.27559055118110237" footer="0.27559055118110237"/>
  <pageSetup paperSize="9" scale="57" orientation="portrait" r:id="rId1"/>
  <headerFooter alignWithMargins="0">
    <oddHeader>&amp;L&amp;"Arial,обычный"&amp;6Подготовлено с использованием системы ГАРАНТ</oddHeader>
  </headerFooter>
  <colBreaks count="1" manualBreakCount="1">
    <brk id="8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8"/>
  </sheetPr>
  <dimension ref="A1:CT178"/>
  <sheetViews>
    <sheetView topLeftCell="A71" zoomScaleNormal="100" workbookViewId="0">
      <selection activeCell="A102" sqref="A102:XFD105"/>
    </sheetView>
  </sheetViews>
  <sheetFormatPr defaultColWidth="1.140625" defaultRowHeight="12.75"/>
  <cols>
    <col min="1" max="65" width="1.140625" style="26"/>
    <col min="66" max="66" width="3.5703125" style="26" bestFit="1" customWidth="1"/>
    <col min="67" max="97" width="1.140625" style="26"/>
    <col min="98" max="98" width="11.28515625" style="26" customWidth="1"/>
    <col min="99" max="113" width="1.140625" style="26"/>
    <col min="114" max="114" width="13.5703125" style="26" customWidth="1"/>
    <col min="115" max="321" width="1.140625" style="26"/>
    <col min="322" max="322" width="3.5703125" style="26" bestFit="1" customWidth="1"/>
    <col min="323" max="353" width="1.140625" style="26"/>
    <col min="354" max="354" width="11.28515625" style="26" customWidth="1"/>
    <col min="355" max="369" width="1.140625" style="26"/>
    <col min="370" max="370" width="13.5703125" style="26" customWidth="1"/>
    <col min="371" max="577" width="1.140625" style="26"/>
    <col min="578" max="578" width="3.5703125" style="26" bestFit="1" customWidth="1"/>
    <col min="579" max="609" width="1.140625" style="26"/>
    <col min="610" max="610" width="11.28515625" style="26" customWidth="1"/>
    <col min="611" max="625" width="1.140625" style="26"/>
    <col min="626" max="626" width="13.5703125" style="26" customWidth="1"/>
    <col min="627" max="833" width="1.140625" style="26"/>
    <col min="834" max="834" width="3.5703125" style="26" bestFit="1" customWidth="1"/>
    <col min="835" max="865" width="1.140625" style="26"/>
    <col min="866" max="866" width="11.28515625" style="26" customWidth="1"/>
    <col min="867" max="881" width="1.140625" style="26"/>
    <col min="882" max="882" width="13.5703125" style="26" customWidth="1"/>
    <col min="883" max="1089" width="1.140625" style="26"/>
    <col min="1090" max="1090" width="3.5703125" style="26" bestFit="1" customWidth="1"/>
    <col min="1091" max="1121" width="1.140625" style="26"/>
    <col min="1122" max="1122" width="11.28515625" style="26" customWidth="1"/>
    <col min="1123" max="1137" width="1.140625" style="26"/>
    <col min="1138" max="1138" width="13.5703125" style="26" customWidth="1"/>
    <col min="1139" max="1345" width="1.140625" style="26"/>
    <col min="1346" max="1346" width="3.5703125" style="26" bestFit="1" customWidth="1"/>
    <col min="1347" max="1377" width="1.140625" style="26"/>
    <col min="1378" max="1378" width="11.28515625" style="26" customWidth="1"/>
    <col min="1379" max="1393" width="1.140625" style="26"/>
    <col min="1394" max="1394" width="13.5703125" style="26" customWidth="1"/>
    <col min="1395" max="1601" width="1.140625" style="26"/>
    <col min="1602" max="1602" width="3.5703125" style="26" bestFit="1" customWidth="1"/>
    <col min="1603" max="1633" width="1.140625" style="26"/>
    <col min="1634" max="1634" width="11.28515625" style="26" customWidth="1"/>
    <col min="1635" max="1649" width="1.140625" style="26"/>
    <col min="1650" max="1650" width="13.5703125" style="26" customWidth="1"/>
    <col min="1651" max="1857" width="1.140625" style="26"/>
    <col min="1858" max="1858" width="3.5703125" style="26" bestFit="1" customWidth="1"/>
    <col min="1859" max="1889" width="1.140625" style="26"/>
    <col min="1890" max="1890" width="11.28515625" style="26" customWidth="1"/>
    <col min="1891" max="1905" width="1.140625" style="26"/>
    <col min="1906" max="1906" width="13.5703125" style="26" customWidth="1"/>
    <col min="1907" max="2113" width="1.140625" style="26"/>
    <col min="2114" max="2114" width="3.5703125" style="26" bestFit="1" customWidth="1"/>
    <col min="2115" max="2145" width="1.140625" style="26"/>
    <col min="2146" max="2146" width="11.28515625" style="26" customWidth="1"/>
    <col min="2147" max="2161" width="1.140625" style="26"/>
    <col min="2162" max="2162" width="13.5703125" style="26" customWidth="1"/>
    <col min="2163" max="2369" width="1.140625" style="26"/>
    <col min="2370" max="2370" width="3.5703125" style="26" bestFit="1" customWidth="1"/>
    <col min="2371" max="2401" width="1.140625" style="26"/>
    <col min="2402" max="2402" width="11.28515625" style="26" customWidth="1"/>
    <col min="2403" max="2417" width="1.140625" style="26"/>
    <col min="2418" max="2418" width="13.5703125" style="26" customWidth="1"/>
    <col min="2419" max="2625" width="1.140625" style="26"/>
    <col min="2626" max="2626" width="3.5703125" style="26" bestFit="1" customWidth="1"/>
    <col min="2627" max="2657" width="1.140625" style="26"/>
    <col min="2658" max="2658" width="11.28515625" style="26" customWidth="1"/>
    <col min="2659" max="2673" width="1.140625" style="26"/>
    <col min="2674" max="2674" width="13.5703125" style="26" customWidth="1"/>
    <col min="2675" max="2881" width="1.140625" style="26"/>
    <col min="2882" max="2882" width="3.5703125" style="26" bestFit="1" customWidth="1"/>
    <col min="2883" max="2913" width="1.140625" style="26"/>
    <col min="2914" max="2914" width="11.28515625" style="26" customWidth="1"/>
    <col min="2915" max="2929" width="1.140625" style="26"/>
    <col min="2930" max="2930" width="13.5703125" style="26" customWidth="1"/>
    <col min="2931" max="3137" width="1.140625" style="26"/>
    <col min="3138" max="3138" width="3.5703125" style="26" bestFit="1" customWidth="1"/>
    <col min="3139" max="3169" width="1.140625" style="26"/>
    <col min="3170" max="3170" width="11.28515625" style="26" customWidth="1"/>
    <col min="3171" max="3185" width="1.140625" style="26"/>
    <col min="3186" max="3186" width="13.5703125" style="26" customWidth="1"/>
    <col min="3187" max="3393" width="1.140625" style="26"/>
    <col min="3394" max="3394" width="3.5703125" style="26" bestFit="1" customWidth="1"/>
    <col min="3395" max="3425" width="1.140625" style="26"/>
    <col min="3426" max="3426" width="11.28515625" style="26" customWidth="1"/>
    <col min="3427" max="3441" width="1.140625" style="26"/>
    <col min="3442" max="3442" width="13.5703125" style="26" customWidth="1"/>
    <col min="3443" max="3649" width="1.140625" style="26"/>
    <col min="3650" max="3650" width="3.5703125" style="26" bestFit="1" customWidth="1"/>
    <col min="3651" max="3681" width="1.140625" style="26"/>
    <col min="3682" max="3682" width="11.28515625" style="26" customWidth="1"/>
    <col min="3683" max="3697" width="1.140625" style="26"/>
    <col min="3698" max="3698" width="13.5703125" style="26" customWidth="1"/>
    <col min="3699" max="3905" width="1.140625" style="26"/>
    <col min="3906" max="3906" width="3.5703125" style="26" bestFit="1" customWidth="1"/>
    <col min="3907" max="3937" width="1.140625" style="26"/>
    <col min="3938" max="3938" width="11.28515625" style="26" customWidth="1"/>
    <col min="3939" max="3953" width="1.140625" style="26"/>
    <col min="3954" max="3954" width="13.5703125" style="26" customWidth="1"/>
    <col min="3955" max="4161" width="1.140625" style="26"/>
    <col min="4162" max="4162" width="3.5703125" style="26" bestFit="1" customWidth="1"/>
    <col min="4163" max="4193" width="1.140625" style="26"/>
    <col min="4194" max="4194" width="11.28515625" style="26" customWidth="1"/>
    <col min="4195" max="4209" width="1.140625" style="26"/>
    <col min="4210" max="4210" width="13.5703125" style="26" customWidth="1"/>
    <col min="4211" max="4417" width="1.140625" style="26"/>
    <col min="4418" max="4418" width="3.5703125" style="26" bestFit="1" customWidth="1"/>
    <col min="4419" max="4449" width="1.140625" style="26"/>
    <col min="4450" max="4450" width="11.28515625" style="26" customWidth="1"/>
    <col min="4451" max="4465" width="1.140625" style="26"/>
    <col min="4466" max="4466" width="13.5703125" style="26" customWidth="1"/>
    <col min="4467" max="4673" width="1.140625" style="26"/>
    <col min="4674" max="4674" width="3.5703125" style="26" bestFit="1" customWidth="1"/>
    <col min="4675" max="4705" width="1.140625" style="26"/>
    <col min="4706" max="4706" width="11.28515625" style="26" customWidth="1"/>
    <col min="4707" max="4721" width="1.140625" style="26"/>
    <col min="4722" max="4722" width="13.5703125" style="26" customWidth="1"/>
    <col min="4723" max="4929" width="1.140625" style="26"/>
    <col min="4930" max="4930" width="3.5703125" style="26" bestFit="1" customWidth="1"/>
    <col min="4931" max="4961" width="1.140625" style="26"/>
    <col min="4962" max="4962" width="11.28515625" style="26" customWidth="1"/>
    <col min="4963" max="4977" width="1.140625" style="26"/>
    <col min="4978" max="4978" width="13.5703125" style="26" customWidth="1"/>
    <col min="4979" max="5185" width="1.140625" style="26"/>
    <col min="5186" max="5186" width="3.5703125" style="26" bestFit="1" customWidth="1"/>
    <col min="5187" max="5217" width="1.140625" style="26"/>
    <col min="5218" max="5218" width="11.28515625" style="26" customWidth="1"/>
    <col min="5219" max="5233" width="1.140625" style="26"/>
    <col min="5234" max="5234" width="13.5703125" style="26" customWidth="1"/>
    <col min="5235" max="5441" width="1.140625" style="26"/>
    <col min="5442" max="5442" width="3.5703125" style="26" bestFit="1" customWidth="1"/>
    <col min="5443" max="5473" width="1.140625" style="26"/>
    <col min="5474" max="5474" width="11.28515625" style="26" customWidth="1"/>
    <col min="5475" max="5489" width="1.140625" style="26"/>
    <col min="5490" max="5490" width="13.5703125" style="26" customWidth="1"/>
    <col min="5491" max="5697" width="1.140625" style="26"/>
    <col min="5698" max="5698" width="3.5703125" style="26" bestFit="1" customWidth="1"/>
    <col min="5699" max="5729" width="1.140625" style="26"/>
    <col min="5730" max="5730" width="11.28515625" style="26" customWidth="1"/>
    <col min="5731" max="5745" width="1.140625" style="26"/>
    <col min="5746" max="5746" width="13.5703125" style="26" customWidth="1"/>
    <col min="5747" max="5953" width="1.140625" style="26"/>
    <col min="5954" max="5954" width="3.5703125" style="26" bestFit="1" customWidth="1"/>
    <col min="5955" max="5985" width="1.140625" style="26"/>
    <col min="5986" max="5986" width="11.28515625" style="26" customWidth="1"/>
    <col min="5987" max="6001" width="1.140625" style="26"/>
    <col min="6002" max="6002" width="13.5703125" style="26" customWidth="1"/>
    <col min="6003" max="6209" width="1.140625" style="26"/>
    <col min="6210" max="6210" width="3.5703125" style="26" bestFit="1" customWidth="1"/>
    <col min="6211" max="6241" width="1.140625" style="26"/>
    <col min="6242" max="6242" width="11.28515625" style="26" customWidth="1"/>
    <col min="6243" max="6257" width="1.140625" style="26"/>
    <col min="6258" max="6258" width="13.5703125" style="26" customWidth="1"/>
    <col min="6259" max="6465" width="1.140625" style="26"/>
    <col min="6466" max="6466" width="3.5703125" style="26" bestFit="1" customWidth="1"/>
    <col min="6467" max="6497" width="1.140625" style="26"/>
    <col min="6498" max="6498" width="11.28515625" style="26" customWidth="1"/>
    <col min="6499" max="6513" width="1.140625" style="26"/>
    <col min="6514" max="6514" width="13.5703125" style="26" customWidth="1"/>
    <col min="6515" max="6721" width="1.140625" style="26"/>
    <col min="6722" max="6722" width="3.5703125" style="26" bestFit="1" customWidth="1"/>
    <col min="6723" max="6753" width="1.140625" style="26"/>
    <col min="6754" max="6754" width="11.28515625" style="26" customWidth="1"/>
    <col min="6755" max="6769" width="1.140625" style="26"/>
    <col min="6770" max="6770" width="13.5703125" style="26" customWidth="1"/>
    <col min="6771" max="6977" width="1.140625" style="26"/>
    <col min="6978" max="6978" width="3.5703125" style="26" bestFit="1" customWidth="1"/>
    <col min="6979" max="7009" width="1.140625" style="26"/>
    <col min="7010" max="7010" width="11.28515625" style="26" customWidth="1"/>
    <col min="7011" max="7025" width="1.140625" style="26"/>
    <col min="7026" max="7026" width="13.5703125" style="26" customWidth="1"/>
    <col min="7027" max="7233" width="1.140625" style="26"/>
    <col min="7234" max="7234" width="3.5703125" style="26" bestFit="1" customWidth="1"/>
    <col min="7235" max="7265" width="1.140625" style="26"/>
    <col min="7266" max="7266" width="11.28515625" style="26" customWidth="1"/>
    <col min="7267" max="7281" width="1.140625" style="26"/>
    <col min="7282" max="7282" width="13.5703125" style="26" customWidth="1"/>
    <col min="7283" max="7489" width="1.140625" style="26"/>
    <col min="7490" max="7490" width="3.5703125" style="26" bestFit="1" customWidth="1"/>
    <col min="7491" max="7521" width="1.140625" style="26"/>
    <col min="7522" max="7522" width="11.28515625" style="26" customWidth="1"/>
    <col min="7523" max="7537" width="1.140625" style="26"/>
    <col min="7538" max="7538" width="13.5703125" style="26" customWidth="1"/>
    <col min="7539" max="7745" width="1.140625" style="26"/>
    <col min="7746" max="7746" width="3.5703125" style="26" bestFit="1" customWidth="1"/>
    <col min="7747" max="7777" width="1.140625" style="26"/>
    <col min="7778" max="7778" width="11.28515625" style="26" customWidth="1"/>
    <col min="7779" max="7793" width="1.140625" style="26"/>
    <col min="7794" max="7794" width="13.5703125" style="26" customWidth="1"/>
    <col min="7795" max="8001" width="1.140625" style="26"/>
    <col min="8002" max="8002" width="3.5703125" style="26" bestFit="1" customWidth="1"/>
    <col min="8003" max="8033" width="1.140625" style="26"/>
    <col min="8034" max="8034" width="11.28515625" style="26" customWidth="1"/>
    <col min="8035" max="8049" width="1.140625" style="26"/>
    <col min="8050" max="8050" width="13.5703125" style="26" customWidth="1"/>
    <col min="8051" max="8257" width="1.140625" style="26"/>
    <col min="8258" max="8258" width="3.5703125" style="26" bestFit="1" customWidth="1"/>
    <col min="8259" max="8289" width="1.140625" style="26"/>
    <col min="8290" max="8290" width="11.28515625" style="26" customWidth="1"/>
    <col min="8291" max="8305" width="1.140625" style="26"/>
    <col min="8306" max="8306" width="13.5703125" style="26" customWidth="1"/>
    <col min="8307" max="8513" width="1.140625" style="26"/>
    <col min="8514" max="8514" width="3.5703125" style="26" bestFit="1" customWidth="1"/>
    <col min="8515" max="8545" width="1.140625" style="26"/>
    <col min="8546" max="8546" width="11.28515625" style="26" customWidth="1"/>
    <col min="8547" max="8561" width="1.140625" style="26"/>
    <col min="8562" max="8562" width="13.5703125" style="26" customWidth="1"/>
    <col min="8563" max="8769" width="1.140625" style="26"/>
    <col min="8770" max="8770" width="3.5703125" style="26" bestFit="1" customWidth="1"/>
    <col min="8771" max="8801" width="1.140625" style="26"/>
    <col min="8802" max="8802" width="11.28515625" style="26" customWidth="1"/>
    <col min="8803" max="8817" width="1.140625" style="26"/>
    <col min="8818" max="8818" width="13.5703125" style="26" customWidth="1"/>
    <col min="8819" max="9025" width="1.140625" style="26"/>
    <col min="9026" max="9026" width="3.5703125" style="26" bestFit="1" customWidth="1"/>
    <col min="9027" max="9057" width="1.140625" style="26"/>
    <col min="9058" max="9058" width="11.28515625" style="26" customWidth="1"/>
    <col min="9059" max="9073" width="1.140625" style="26"/>
    <col min="9074" max="9074" width="13.5703125" style="26" customWidth="1"/>
    <col min="9075" max="9281" width="1.140625" style="26"/>
    <col min="9282" max="9282" width="3.5703125" style="26" bestFit="1" customWidth="1"/>
    <col min="9283" max="9313" width="1.140625" style="26"/>
    <col min="9314" max="9314" width="11.28515625" style="26" customWidth="1"/>
    <col min="9315" max="9329" width="1.140625" style="26"/>
    <col min="9330" max="9330" width="13.5703125" style="26" customWidth="1"/>
    <col min="9331" max="9537" width="1.140625" style="26"/>
    <col min="9538" max="9538" width="3.5703125" style="26" bestFit="1" customWidth="1"/>
    <col min="9539" max="9569" width="1.140625" style="26"/>
    <col min="9570" max="9570" width="11.28515625" style="26" customWidth="1"/>
    <col min="9571" max="9585" width="1.140625" style="26"/>
    <col min="9586" max="9586" width="13.5703125" style="26" customWidth="1"/>
    <col min="9587" max="9793" width="1.140625" style="26"/>
    <col min="9794" max="9794" width="3.5703125" style="26" bestFit="1" customWidth="1"/>
    <col min="9795" max="9825" width="1.140625" style="26"/>
    <col min="9826" max="9826" width="11.28515625" style="26" customWidth="1"/>
    <col min="9827" max="9841" width="1.140625" style="26"/>
    <col min="9842" max="9842" width="13.5703125" style="26" customWidth="1"/>
    <col min="9843" max="10049" width="1.140625" style="26"/>
    <col min="10050" max="10050" width="3.5703125" style="26" bestFit="1" customWidth="1"/>
    <col min="10051" max="10081" width="1.140625" style="26"/>
    <col min="10082" max="10082" width="11.28515625" style="26" customWidth="1"/>
    <col min="10083" max="10097" width="1.140625" style="26"/>
    <col min="10098" max="10098" width="13.5703125" style="26" customWidth="1"/>
    <col min="10099" max="10305" width="1.140625" style="26"/>
    <col min="10306" max="10306" width="3.5703125" style="26" bestFit="1" customWidth="1"/>
    <col min="10307" max="10337" width="1.140625" style="26"/>
    <col min="10338" max="10338" width="11.28515625" style="26" customWidth="1"/>
    <col min="10339" max="10353" width="1.140625" style="26"/>
    <col min="10354" max="10354" width="13.5703125" style="26" customWidth="1"/>
    <col min="10355" max="10561" width="1.140625" style="26"/>
    <col min="10562" max="10562" width="3.5703125" style="26" bestFit="1" customWidth="1"/>
    <col min="10563" max="10593" width="1.140625" style="26"/>
    <col min="10594" max="10594" width="11.28515625" style="26" customWidth="1"/>
    <col min="10595" max="10609" width="1.140625" style="26"/>
    <col min="10610" max="10610" width="13.5703125" style="26" customWidth="1"/>
    <col min="10611" max="10817" width="1.140625" style="26"/>
    <col min="10818" max="10818" width="3.5703125" style="26" bestFit="1" customWidth="1"/>
    <col min="10819" max="10849" width="1.140625" style="26"/>
    <col min="10850" max="10850" width="11.28515625" style="26" customWidth="1"/>
    <col min="10851" max="10865" width="1.140625" style="26"/>
    <col min="10866" max="10866" width="13.5703125" style="26" customWidth="1"/>
    <col min="10867" max="11073" width="1.140625" style="26"/>
    <col min="11074" max="11074" width="3.5703125" style="26" bestFit="1" customWidth="1"/>
    <col min="11075" max="11105" width="1.140625" style="26"/>
    <col min="11106" max="11106" width="11.28515625" style="26" customWidth="1"/>
    <col min="11107" max="11121" width="1.140625" style="26"/>
    <col min="11122" max="11122" width="13.5703125" style="26" customWidth="1"/>
    <col min="11123" max="11329" width="1.140625" style="26"/>
    <col min="11330" max="11330" width="3.5703125" style="26" bestFit="1" customWidth="1"/>
    <col min="11331" max="11361" width="1.140625" style="26"/>
    <col min="11362" max="11362" width="11.28515625" style="26" customWidth="1"/>
    <col min="11363" max="11377" width="1.140625" style="26"/>
    <col min="11378" max="11378" width="13.5703125" style="26" customWidth="1"/>
    <col min="11379" max="11585" width="1.140625" style="26"/>
    <col min="11586" max="11586" width="3.5703125" style="26" bestFit="1" customWidth="1"/>
    <col min="11587" max="11617" width="1.140625" style="26"/>
    <col min="11618" max="11618" width="11.28515625" style="26" customWidth="1"/>
    <col min="11619" max="11633" width="1.140625" style="26"/>
    <col min="11634" max="11634" width="13.5703125" style="26" customWidth="1"/>
    <col min="11635" max="11841" width="1.140625" style="26"/>
    <col min="11842" max="11842" width="3.5703125" style="26" bestFit="1" customWidth="1"/>
    <col min="11843" max="11873" width="1.140625" style="26"/>
    <col min="11874" max="11874" width="11.28515625" style="26" customWidth="1"/>
    <col min="11875" max="11889" width="1.140625" style="26"/>
    <col min="11890" max="11890" width="13.5703125" style="26" customWidth="1"/>
    <col min="11891" max="12097" width="1.140625" style="26"/>
    <col min="12098" max="12098" width="3.5703125" style="26" bestFit="1" customWidth="1"/>
    <col min="12099" max="12129" width="1.140625" style="26"/>
    <col min="12130" max="12130" width="11.28515625" style="26" customWidth="1"/>
    <col min="12131" max="12145" width="1.140625" style="26"/>
    <col min="12146" max="12146" width="13.5703125" style="26" customWidth="1"/>
    <col min="12147" max="12353" width="1.140625" style="26"/>
    <col min="12354" max="12354" width="3.5703125" style="26" bestFit="1" customWidth="1"/>
    <col min="12355" max="12385" width="1.140625" style="26"/>
    <col min="12386" max="12386" width="11.28515625" style="26" customWidth="1"/>
    <col min="12387" max="12401" width="1.140625" style="26"/>
    <col min="12402" max="12402" width="13.5703125" style="26" customWidth="1"/>
    <col min="12403" max="12609" width="1.140625" style="26"/>
    <col min="12610" max="12610" width="3.5703125" style="26" bestFit="1" customWidth="1"/>
    <col min="12611" max="12641" width="1.140625" style="26"/>
    <col min="12642" max="12642" width="11.28515625" style="26" customWidth="1"/>
    <col min="12643" max="12657" width="1.140625" style="26"/>
    <col min="12658" max="12658" width="13.5703125" style="26" customWidth="1"/>
    <col min="12659" max="12865" width="1.140625" style="26"/>
    <col min="12866" max="12866" width="3.5703125" style="26" bestFit="1" customWidth="1"/>
    <col min="12867" max="12897" width="1.140625" style="26"/>
    <col min="12898" max="12898" width="11.28515625" style="26" customWidth="1"/>
    <col min="12899" max="12913" width="1.140625" style="26"/>
    <col min="12914" max="12914" width="13.5703125" style="26" customWidth="1"/>
    <col min="12915" max="13121" width="1.140625" style="26"/>
    <col min="13122" max="13122" width="3.5703125" style="26" bestFit="1" customWidth="1"/>
    <col min="13123" max="13153" width="1.140625" style="26"/>
    <col min="13154" max="13154" width="11.28515625" style="26" customWidth="1"/>
    <col min="13155" max="13169" width="1.140625" style="26"/>
    <col min="13170" max="13170" width="13.5703125" style="26" customWidth="1"/>
    <col min="13171" max="13377" width="1.140625" style="26"/>
    <col min="13378" max="13378" width="3.5703125" style="26" bestFit="1" customWidth="1"/>
    <col min="13379" max="13409" width="1.140625" style="26"/>
    <col min="13410" max="13410" width="11.28515625" style="26" customWidth="1"/>
    <col min="13411" max="13425" width="1.140625" style="26"/>
    <col min="13426" max="13426" width="13.5703125" style="26" customWidth="1"/>
    <col min="13427" max="13633" width="1.140625" style="26"/>
    <col min="13634" max="13634" width="3.5703125" style="26" bestFit="1" customWidth="1"/>
    <col min="13635" max="13665" width="1.140625" style="26"/>
    <col min="13666" max="13666" width="11.28515625" style="26" customWidth="1"/>
    <col min="13667" max="13681" width="1.140625" style="26"/>
    <col min="13682" max="13682" width="13.5703125" style="26" customWidth="1"/>
    <col min="13683" max="13889" width="1.140625" style="26"/>
    <col min="13890" max="13890" width="3.5703125" style="26" bestFit="1" customWidth="1"/>
    <col min="13891" max="13921" width="1.140625" style="26"/>
    <col min="13922" max="13922" width="11.28515625" style="26" customWidth="1"/>
    <col min="13923" max="13937" width="1.140625" style="26"/>
    <col min="13938" max="13938" width="13.5703125" style="26" customWidth="1"/>
    <col min="13939" max="14145" width="1.140625" style="26"/>
    <col min="14146" max="14146" width="3.5703125" style="26" bestFit="1" customWidth="1"/>
    <col min="14147" max="14177" width="1.140625" style="26"/>
    <col min="14178" max="14178" width="11.28515625" style="26" customWidth="1"/>
    <col min="14179" max="14193" width="1.140625" style="26"/>
    <col min="14194" max="14194" width="13.5703125" style="26" customWidth="1"/>
    <col min="14195" max="14401" width="1.140625" style="26"/>
    <col min="14402" max="14402" width="3.5703125" style="26" bestFit="1" customWidth="1"/>
    <col min="14403" max="14433" width="1.140625" style="26"/>
    <col min="14434" max="14434" width="11.28515625" style="26" customWidth="1"/>
    <col min="14435" max="14449" width="1.140625" style="26"/>
    <col min="14450" max="14450" width="13.5703125" style="26" customWidth="1"/>
    <col min="14451" max="14657" width="1.140625" style="26"/>
    <col min="14658" max="14658" width="3.5703125" style="26" bestFit="1" customWidth="1"/>
    <col min="14659" max="14689" width="1.140625" style="26"/>
    <col min="14690" max="14690" width="11.28515625" style="26" customWidth="1"/>
    <col min="14691" max="14705" width="1.140625" style="26"/>
    <col min="14706" max="14706" width="13.5703125" style="26" customWidth="1"/>
    <col min="14707" max="14913" width="1.140625" style="26"/>
    <col min="14914" max="14914" width="3.5703125" style="26" bestFit="1" customWidth="1"/>
    <col min="14915" max="14945" width="1.140625" style="26"/>
    <col min="14946" max="14946" width="11.28515625" style="26" customWidth="1"/>
    <col min="14947" max="14961" width="1.140625" style="26"/>
    <col min="14962" max="14962" width="13.5703125" style="26" customWidth="1"/>
    <col min="14963" max="15169" width="1.140625" style="26"/>
    <col min="15170" max="15170" width="3.5703125" style="26" bestFit="1" customWidth="1"/>
    <col min="15171" max="15201" width="1.140625" style="26"/>
    <col min="15202" max="15202" width="11.28515625" style="26" customWidth="1"/>
    <col min="15203" max="15217" width="1.140625" style="26"/>
    <col min="15218" max="15218" width="13.5703125" style="26" customWidth="1"/>
    <col min="15219" max="15425" width="1.140625" style="26"/>
    <col min="15426" max="15426" width="3.5703125" style="26" bestFit="1" customWidth="1"/>
    <col min="15427" max="15457" width="1.140625" style="26"/>
    <col min="15458" max="15458" width="11.28515625" style="26" customWidth="1"/>
    <col min="15459" max="15473" width="1.140625" style="26"/>
    <col min="15474" max="15474" width="13.5703125" style="26" customWidth="1"/>
    <col min="15475" max="15681" width="1.140625" style="26"/>
    <col min="15682" max="15682" width="3.5703125" style="26" bestFit="1" customWidth="1"/>
    <col min="15683" max="15713" width="1.140625" style="26"/>
    <col min="15714" max="15714" width="11.28515625" style="26" customWidth="1"/>
    <col min="15715" max="15729" width="1.140625" style="26"/>
    <col min="15730" max="15730" width="13.5703125" style="26" customWidth="1"/>
    <col min="15731" max="15937" width="1.140625" style="26"/>
    <col min="15938" max="15938" width="3.5703125" style="26" bestFit="1" customWidth="1"/>
    <col min="15939" max="15969" width="1.140625" style="26"/>
    <col min="15970" max="15970" width="11.28515625" style="26" customWidth="1"/>
    <col min="15971" max="15985" width="1.140625" style="26"/>
    <col min="15986" max="15986" width="13.5703125" style="26" customWidth="1"/>
    <col min="15987" max="16193" width="1.140625" style="26"/>
    <col min="16194" max="16194" width="3.5703125" style="26" bestFit="1" customWidth="1"/>
    <col min="16195" max="16225" width="1.140625" style="26"/>
    <col min="16226" max="16226" width="11.28515625" style="26" customWidth="1"/>
    <col min="16227" max="16241" width="1.140625" style="26"/>
    <col min="16242" max="16242" width="13.5703125" style="26" customWidth="1"/>
    <col min="16243" max="16384" width="1.140625" style="26"/>
  </cols>
  <sheetData>
    <row r="1" spans="1:98" s="23" customFormat="1" ht="36.75" customHeight="1">
      <c r="A1" s="459" t="s">
        <v>543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98" s="23" customFormat="1" ht="18.75" customHeight="1">
      <c r="A2" s="459" t="s">
        <v>545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</row>
    <row r="3" spans="1:98">
      <c r="A3" s="377" t="s">
        <v>89</v>
      </c>
      <c r="B3" s="378"/>
      <c r="C3" s="378"/>
      <c r="D3" s="379"/>
      <c r="E3" s="377" t="s">
        <v>121</v>
      </c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9"/>
      <c r="AN3" s="377" t="s">
        <v>212</v>
      </c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9"/>
      <c r="BD3" s="377" t="s">
        <v>123</v>
      </c>
      <c r="BE3" s="378"/>
      <c r="BF3" s="378"/>
      <c r="BG3" s="378"/>
      <c r="BH3" s="378"/>
      <c r="BI3" s="378"/>
      <c r="BJ3" s="378"/>
      <c r="BK3" s="378"/>
      <c r="BL3" s="378"/>
      <c r="BM3" s="379"/>
      <c r="BN3" s="377" t="s">
        <v>190</v>
      </c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9"/>
    </row>
    <row r="4" spans="1:98">
      <c r="A4" s="374" t="s">
        <v>96</v>
      </c>
      <c r="B4" s="375"/>
      <c r="C4" s="375"/>
      <c r="D4" s="376"/>
      <c r="E4" s="374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6"/>
      <c r="AN4" s="374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76"/>
      <c r="BD4" s="374" t="s">
        <v>213</v>
      </c>
      <c r="BE4" s="375"/>
      <c r="BF4" s="375"/>
      <c r="BG4" s="375"/>
      <c r="BH4" s="375"/>
      <c r="BI4" s="375"/>
      <c r="BJ4" s="375"/>
      <c r="BK4" s="375"/>
      <c r="BL4" s="375"/>
      <c r="BM4" s="376"/>
      <c r="BN4" s="374" t="s">
        <v>214</v>
      </c>
      <c r="BO4" s="375"/>
      <c r="BP4" s="375"/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6"/>
    </row>
    <row r="5" spans="1:98">
      <c r="A5" s="374"/>
      <c r="B5" s="375"/>
      <c r="C5" s="375"/>
      <c r="D5" s="376"/>
      <c r="E5" s="374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6"/>
      <c r="AN5" s="374"/>
      <c r="AO5" s="375"/>
      <c r="AP5" s="375"/>
      <c r="AQ5" s="375"/>
      <c r="AR5" s="375"/>
      <c r="AS5" s="375"/>
      <c r="AT5" s="375"/>
      <c r="AU5" s="375"/>
      <c r="AV5" s="375"/>
      <c r="AW5" s="375"/>
      <c r="AX5" s="375"/>
      <c r="AY5" s="375"/>
      <c r="AZ5" s="375"/>
      <c r="BA5" s="375"/>
      <c r="BB5" s="375"/>
      <c r="BC5" s="376"/>
      <c r="BD5" s="374" t="s">
        <v>215</v>
      </c>
      <c r="BE5" s="375"/>
      <c r="BF5" s="375"/>
      <c r="BG5" s="375"/>
      <c r="BH5" s="375"/>
      <c r="BI5" s="375"/>
      <c r="BJ5" s="375"/>
      <c r="BK5" s="375"/>
      <c r="BL5" s="375"/>
      <c r="BM5" s="376"/>
      <c r="BN5" s="374" t="s">
        <v>130</v>
      </c>
      <c r="BO5" s="375"/>
      <c r="BP5" s="375"/>
      <c r="BQ5" s="375"/>
      <c r="BR5" s="375"/>
      <c r="BS5" s="375"/>
      <c r="BT5" s="375"/>
      <c r="BU5" s="375"/>
      <c r="BV5" s="375"/>
      <c r="BW5" s="375"/>
      <c r="BX5" s="375"/>
      <c r="BY5" s="375"/>
      <c r="BZ5" s="375"/>
      <c r="CA5" s="375"/>
      <c r="CB5" s="376"/>
    </row>
    <row r="6" spans="1:98">
      <c r="A6" s="383">
        <v>1</v>
      </c>
      <c r="B6" s="384"/>
      <c r="C6" s="384"/>
      <c r="D6" s="385"/>
      <c r="E6" s="383">
        <v>2</v>
      </c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5"/>
      <c r="AN6" s="383">
        <v>3</v>
      </c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5"/>
      <c r="BD6" s="383">
        <v>4</v>
      </c>
      <c r="BE6" s="384"/>
      <c r="BF6" s="384"/>
      <c r="BG6" s="384"/>
      <c r="BH6" s="384"/>
      <c r="BI6" s="384"/>
      <c r="BJ6" s="384"/>
      <c r="BK6" s="384"/>
      <c r="BL6" s="384"/>
      <c r="BM6" s="385"/>
      <c r="BN6" s="383">
        <v>5</v>
      </c>
      <c r="BO6" s="384"/>
      <c r="BP6" s="384"/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5"/>
    </row>
    <row r="7" spans="1:98">
      <c r="A7" s="410">
        <v>1</v>
      </c>
      <c r="B7" s="411"/>
      <c r="C7" s="411"/>
      <c r="D7" s="412"/>
      <c r="E7" s="438" t="s">
        <v>421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40"/>
      <c r="AN7" s="410" t="s">
        <v>220</v>
      </c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  <c r="AZ7" s="411"/>
      <c r="BA7" s="411"/>
      <c r="BB7" s="411"/>
      <c r="BC7" s="412"/>
      <c r="BD7" s="398">
        <v>10</v>
      </c>
      <c r="BE7" s="399"/>
      <c r="BF7" s="399"/>
      <c r="BG7" s="399"/>
      <c r="BH7" s="399"/>
      <c r="BI7" s="399"/>
      <c r="BJ7" s="399"/>
      <c r="BK7" s="399"/>
      <c r="BL7" s="399"/>
      <c r="BM7" s="400"/>
      <c r="BN7" s="492">
        <v>4000</v>
      </c>
      <c r="BO7" s="493"/>
      <c r="BP7" s="493"/>
      <c r="BQ7" s="493"/>
      <c r="BR7" s="493"/>
      <c r="BS7" s="493"/>
      <c r="BT7" s="493"/>
      <c r="BU7" s="493"/>
      <c r="BV7" s="493"/>
      <c r="BW7" s="493"/>
      <c r="BX7" s="493"/>
      <c r="BY7" s="493"/>
      <c r="BZ7" s="493"/>
      <c r="CA7" s="493"/>
      <c r="CB7" s="494"/>
    </row>
    <row r="8" spans="1:98">
      <c r="A8" s="410">
        <v>2</v>
      </c>
      <c r="B8" s="411"/>
      <c r="C8" s="411"/>
      <c r="D8" s="412"/>
      <c r="E8" s="438" t="s">
        <v>422</v>
      </c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40"/>
      <c r="AN8" s="608" t="s">
        <v>548</v>
      </c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09"/>
      <c r="AZ8" s="609"/>
      <c r="BA8" s="609"/>
      <c r="BB8" s="609"/>
      <c r="BC8" s="610"/>
      <c r="BD8" s="398">
        <v>3</v>
      </c>
      <c r="BE8" s="399"/>
      <c r="BF8" s="399"/>
      <c r="BG8" s="399"/>
      <c r="BH8" s="399"/>
      <c r="BI8" s="399"/>
      <c r="BJ8" s="399"/>
      <c r="BK8" s="399"/>
      <c r="BL8" s="399"/>
      <c r="BM8" s="400"/>
      <c r="BN8" s="492">
        <v>2000</v>
      </c>
      <c r="BO8" s="493"/>
      <c r="BP8" s="493"/>
      <c r="BQ8" s="493"/>
      <c r="BR8" s="493"/>
      <c r="BS8" s="493"/>
      <c r="BT8" s="493"/>
      <c r="BU8" s="493"/>
      <c r="BV8" s="493"/>
      <c r="BW8" s="493"/>
      <c r="BX8" s="493"/>
      <c r="BY8" s="493"/>
      <c r="BZ8" s="493"/>
      <c r="CA8" s="493"/>
      <c r="CB8" s="494"/>
    </row>
    <row r="9" spans="1:98">
      <c r="A9" s="438"/>
      <c r="B9" s="439"/>
      <c r="C9" s="439"/>
      <c r="D9" s="440"/>
      <c r="E9" s="404" t="s">
        <v>119</v>
      </c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6"/>
      <c r="AN9" s="410" t="s">
        <v>9</v>
      </c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2"/>
      <c r="BD9" s="398" t="s">
        <v>9</v>
      </c>
      <c r="BE9" s="399"/>
      <c r="BF9" s="399"/>
      <c r="BG9" s="399"/>
      <c r="BH9" s="399"/>
      <c r="BI9" s="399"/>
      <c r="BJ9" s="399"/>
      <c r="BK9" s="399"/>
      <c r="BL9" s="399"/>
      <c r="BM9" s="400"/>
      <c r="BN9" s="429">
        <f>SUM(BN7:CB8)</f>
        <v>6000</v>
      </c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  <c r="CB9" s="431"/>
    </row>
    <row r="10" spans="1:98">
      <c r="A10" s="438"/>
      <c r="B10" s="439"/>
      <c r="C10" s="439"/>
      <c r="D10" s="440"/>
      <c r="E10" s="404" t="s">
        <v>120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6"/>
      <c r="AN10" s="410" t="s">
        <v>9</v>
      </c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2"/>
      <c r="BD10" s="398" t="s">
        <v>9</v>
      </c>
      <c r="BE10" s="399"/>
      <c r="BF10" s="399"/>
      <c r="BG10" s="399"/>
      <c r="BH10" s="399"/>
      <c r="BI10" s="399"/>
      <c r="BJ10" s="399"/>
      <c r="BK10" s="399"/>
      <c r="BL10" s="399"/>
      <c r="BM10" s="400"/>
      <c r="BN10" s="516">
        <f>BN9</f>
        <v>6000</v>
      </c>
      <c r="BO10" s="517"/>
      <c r="BP10" s="517"/>
      <c r="BQ10" s="517"/>
      <c r="BR10" s="517"/>
      <c r="BS10" s="517"/>
      <c r="BT10" s="517"/>
      <c r="BU10" s="517"/>
      <c r="BV10" s="517"/>
      <c r="BW10" s="517"/>
      <c r="BX10" s="517"/>
      <c r="BY10" s="517"/>
      <c r="BZ10" s="517"/>
      <c r="CA10" s="517"/>
      <c r="CB10" s="518"/>
      <c r="CT10" s="34">
        <f>'[1]Лист 1 '!H92</f>
        <v>0</v>
      </c>
    </row>
    <row r="11" spans="1:98">
      <c r="A11" s="150"/>
      <c r="B11" s="150"/>
      <c r="C11" s="150"/>
      <c r="D11" s="150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T11" s="34"/>
    </row>
    <row r="12" spans="1:98" s="23" customFormat="1" ht="21.75" customHeight="1">
      <c r="A12" s="380" t="s">
        <v>547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</row>
    <row r="13" spans="1:98" s="25" customFormat="1" ht="9.7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8">
      <c r="A14" s="377" t="s">
        <v>89</v>
      </c>
      <c r="B14" s="378"/>
      <c r="C14" s="378"/>
      <c r="D14" s="379"/>
      <c r="E14" s="377" t="s">
        <v>121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9"/>
      <c r="AN14" s="377" t="s">
        <v>212</v>
      </c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9"/>
      <c r="BD14" s="377" t="s">
        <v>123</v>
      </c>
      <c r="BE14" s="378"/>
      <c r="BF14" s="378"/>
      <c r="BG14" s="378"/>
      <c r="BH14" s="378"/>
      <c r="BI14" s="378"/>
      <c r="BJ14" s="378"/>
      <c r="BK14" s="378"/>
      <c r="BL14" s="378"/>
      <c r="BM14" s="379"/>
      <c r="BN14" s="377" t="s">
        <v>190</v>
      </c>
      <c r="BO14" s="378"/>
      <c r="BP14" s="378"/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8"/>
      <c r="CB14" s="379"/>
    </row>
    <row r="15" spans="1:98">
      <c r="A15" s="374" t="s">
        <v>96</v>
      </c>
      <c r="B15" s="375"/>
      <c r="C15" s="375"/>
      <c r="D15" s="376"/>
      <c r="E15" s="374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6"/>
      <c r="AN15" s="374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6"/>
      <c r="BD15" s="374" t="s">
        <v>213</v>
      </c>
      <c r="BE15" s="375"/>
      <c r="BF15" s="375"/>
      <c r="BG15" s="375"/>
      <c r="BH15" s="375"/>
      <c r="BI15" s="375"/>
      <c r="BJ15" s="375"/>
      <c r="BK15" s="375"/>
      <c r="BL15" s="375"/>
      <c r="BM15" s="376"/>
      <c r="BN15" s="374" t="s">
        <v>214</v>
      </c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6"/>
    </row>
    <row r="16" spans="1:98">
      <c r="A16" s="374"/>
      <c r="B16" s="375"/>
      <c r="C16" s="375"/>
      <c r="D16" s="376"/>
      <c r="E16" s="374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6"/>
      <c r="AN16" s="374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6"/>
      <c r="BD16" s="374" t="s">
        <v>215</v>
      </c>
      <c r="BE16" s="375"/>
      <c r="BF16" s="375"/>
      <c r="BG16" s="375"/>
      <c r="BH16" s="375"/>
      <c r="BI16" s="375"/>
      <c r="BJ16" s="375"/>
      <c r="BK16" s="375"/>
      <c r="BL16" s="375"/>
      <c r="BM16" s="376"/>
      <c r="BN16" s="374" t="s">
        <v>130</v>
      </c>
      <c r="BO16" s="375"/>
      <c r="BP16" s="375"/>
      <c r="BQ16" s="375"/>
      <c r="BR16" s="375"/>
      <c r="BS16" s="375"/>
      <c r="BT16" s="375"/>
      <c r="BU16" s="375"/>
      <c r="BV16" s="375"/>
      <c r="BW16" s="375"/>
      <c r="BX16" s="375"/>
      <c r="BY16" s="375"/>
      <c r="BZ16" s="375"/>
      <c r="CA16" s="375"/>
      <c r="CB16" s="376"/>
    </row>
    <row r="17" spans="1:98">
      <c r="A17" s="383">
        <v>1</v>
      </c>
      <c r="B17" s="384"/>
      <c r="C17" s="384"/>
      <c r="D17" s="385"/>
      <c r="E17" s="383">
        <v>2</v>
      </c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5"/>
      <c r="AN17" s="383">
        <v>3</v>
      </c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5"/>
      <c r="BD17" s="383">
        <v>4</v>
      </c>
      <c r="BE17" s="384"/>
      <c r="BF17" s="384"/>
      <c r="BG17" s="384"/>
      <c r="BH17" s="384"/>
      <c r="BI17" s="384"/>
      <c r="BJ17" s="384"/>
      <c r="BK17" s="384"/>
      <c r="BL17" s="384"/>
      <c r="BM17" s="385"/>
      <c r="BN17" s="383">
        <v>5</v>
      </c>
      <c r="BO17" s="384"/>
      <c r="BP17" s="384"/>
      <c r="BQ17" s="384"/>
      <c r="BR17" s="384"/>
      <c r="BS17" s="384"/>
      <c r="BT17" s="384"/>
      <c r="BU17" s="384"/>
      <c r="BV17" s="384"/>
      <c r="BW17" s="384"/>
      <c r="BX17" s="384"/>
      <c r="BY17" s="384"/>
      <c r="BZ17" s="384"/>
      <c r="CA17" s="384"/>
      <c r="CB17" s="385"/>
    </row>
    <row r="18" spans="1:98">
      <c r="A18" s="410">
        <v>1</v>
      </c>
      <c r="B18" s="411"/>
      <c r="C18" s="411"/>
      <c r="D18" s="412"/>
      <c r="E18" s="438" t="s">
        <v>216</v>
      </c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40"/>
      <c r="AN18" s="410" t="s">
        <v>217</v>
      </c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11"/>
      <c r="BB18" s="411"/>
      <c r="BC18" s="412"/>
      <c r="BD18" s="398">
        <v>2</v>
      </c>
      <c r="BE18" s="399"/>
      <c r="BF18" s="399"/>
      <c r="BG18" s="399"/>
      <c r="BH18" s="399"/>
      <c r="BI18" s="399"/>
      <c r="BJ18" s="399"/>
      <c r="BK18" s="399"/>
      <c r="BL18" s="399"/>
      <c r="BM18" s="400"/>
      <c r="BN18" s="492">
        <v>10670</v>
      </c>
      <c r="BO18" s="493"/>
      <c r="BP18" s="493"/>
      <c r="BQ18" s="493"/>
      <c r="BR18" s="493"/>
      <c r="BS18" s="493"/>
      <c r="BT18" s="493"/>
      <c r="BU18" s="493"/>
      <c r="BV18" s="493"/>
      <c r="BW18" s="493"/>
      <c r="BX18" s="493"/>
      <c r="BY18" s="493"/>
      <c r="BZ18" s="493"/>
      <c r="CA18" s="493"/>
      <c r="CB18" s="494"/>
    </row>
    <row r="19" spans="1:98">
      <c r="A19" s="398">
        <v>2</v>
      </c>
      <c r="B19" s="399"/>
      <c r="C19" s="399"/>
      <c r="D19" s="400"/>
      <c r="E19" s="438" t="s">
        <v>418</v>
      </c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40"/>
      <c r="AN19" s="410" t="s">
        <v>220</v>
      </c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2"/>
      <c r="BD19" s="398">
        <v>4</v>
      </c>
      <c r="BE19" s="399"/>
      <c r="BF19" s="399"/>
      <c r="BG19" s="399"/>
      <c r="BH19" s="399"/>
      <c r="BI19" s="399"/>
      <c r="BJ19" s="399"/>
      <c r="BK19" s="399"/>
      <c r="BL19" s="399"/>
      <c r="BM19" s="400"/>
      <c r="BN19" s="492">
        <v>15600</v>
      </c>
      <c r="BO19" s="493"/>
      <c r="BP19" s="493"/>
      <c r="BQ19" s="493"/>
      <c r="BR19" s="493"/>
      <c r="BS19" s="493"/>
      <c r="BT19" s="493"/>
      <c r="BU19" s="493"/>
      <c r="BV19" s="493"/>
      <c r="BW19" s="493"/>
      <c r="BX19" s="493"/>
      <c r="BY19" s="493"/>
      <c r="BZ19" s="493"/>
      <c r="CA19" s="493"/>
      <c r="CB19" s="494"/>
    </row>
    <row r="20" spans="1:98">
      <c r="A20" s="398">
        <v>3</v>
      </c>
      <c r="B20" s="399"/>
      <c r="C20" s="399"/>
      <c r="D20" s="400"/>
      <c r="E20" s="438" t="s">
        <v>218</v>
      </c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40"/>
      <c r="AN20" s="410" t="s">
        <v>217</v>
      </c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2"/>
      <c r="BD20" s="398">
        <v>2</v>
      </c>
      <c r="BE20" s="399"/>
      <c r="BF20" s="399"/>
      <c r="BG20" s="399"/>
      <c r="BH20" s="399"/>
      <c r="BI20" s="399"/>
      <c r="BJ20" s="399"/>
      <c r="BK20" s="399"/>
      <c r="BL20" s="399"/>
      <c r="BM20" s="400"/>
      <c r="BN20" s="492">
        <v>7800</v>
      </c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4"/>
    </row>
    <row r="21" spans="1:98">
      <c r="A21" s="398">
        <v>4</v>
      </c>
      <c r="B21" s="399"/>
      <c r="C21" s="399"/>
      <c r="D21" s="400"/>
      <c r="E21" s="438" t="s">
        <v>280</v>
      </c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40"/>
      <c r="AN21" s="410" t="s">
        <v>279</v>
      </c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  <c r="AZ21" s="411"/>
      <c r="BA21" s="411"/>
      <c r="BB21" s="411"/>
      <c r="BC21" s="412"/>
      <c r="BD21" s="398">
        <v>1</v>
      </c>
      <c r="BE21" s="399"/>
      <c r="BF21" s="399"/>
      <c r="BG21" s="399"/>
      <c r="BH21" s="399"/>
      <c r="BI21" s="399"/>
      <c r="BJ21" s="399"/>
      <c r="BK21" s="399"/>
      <c r="BL21" s="399"/>
      <c r="BM21" s="400"/>
      <c r="BN21" s="492">
        <v>24000</v>
      </c>
      <c r="BO21" s="493"/>
      <c r="BP21" s="493"/>
      <c r="BQ21" s="493"/>
      <c r="BR21" s="493"/>
      <c r="BS21" s="493"/>
      <c r="BT21" s="493"/>
      <c r="BU21" s="493"/>
      <c r="BV21" s="493"/>
      <c r="BW21" s="493"/>
      <c r="BX21" s="493"/>
      <c r="BY21" s="493"/>
      <c r="BZ21" s="493"/>
      <c r="CA21" s="493"/>
      <c r="CB21" s="494"/>
    </row>
    <row r="22" spans="1:98">
      <c r="A22" s="398">
        <v>5</v>
      </c>
      <c r="B22" s="399"/>
      <c r="C22" s="399"/>
      <c r="D22" s="400"/>
      <c r="E22" s="438" t="s">
        <v>278</v>
      </c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40"/>
      <c r="AN22" s="410" t="s">
        <v>279</v>
      </c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2"/>
      <c r="BD22" s="398">
        <v>2</v>
      </c>
      <c r="BE22" s="399"/>
      <c r="BF22" s="399"/>
      <c r="BG22" s="399"/>
      <c r="BH22" s="399"/>
      <c r="BI22" s="399"/>
      <c r="BJ22" s="399"/>
      <c r="BK22" s="399"/>
      <c r="BL22" s="399"/>
      <c r="BM22" s="400"/>
      <c r="BN22" s="492">
        <v>2000</v>
      </c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4"/>
    </row>
    <row r="23" spans="1:98">
      <c r="A23" s="398">
        <v>6</v>
      </c>
      <c r="B23" s="399"/>
      <c r="C23" s="399"/>
      <c r="D23" s="400"/>
      <c r="E23" s="438" t="s">
        <v>303</v>
      </c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39"/>
      <c r="AL23" s="439"/>
      <c r="AM23" s="440"/>
      <c r="AN23" s="410" t="s">
        <v>279</v>
      </c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2"/>
      <c r="BD23" s="398">
        <v>1</v>
      </c>
      <c r="BE23" s="399"/>
      <c r="BF23" s="399"/>
      <c r="BG23" s="399"/>
      <c r="BH23" s="399"/>
      <c r="BI23" s="399"/>
      <c r="BJ23" s="399"/>
      <c r="BK23" s="399"/>
      <c r="BL23" s="399"/>
      <c r="BM23" s="400"/>
      <c r="BN23" s="492">
        <v>1500</v>
      </c>
      <c r="BO23" s="493"/>
      <c r="BP23" s="493"/>
      <c r="BQ23" s="493"/>
      <c r="BR23" s="493"/>
      <c r="BS23" s="493"/>
      <c r="BT23" s="493"/>
      <c r="BU23" s="493"/>
      <c r="BV23" s="493"/>
      <c r="BW23" s="493"/>
      <c r="BX23" s="493"/>
      <c r="BY23" s="493"/>
      <c r="BZ23" s="493"/>
      <c r="CA23" s="493"/>
      <c r="CB23" s="494"/>
    </row>
    <row r="24" spans="1:98">
      <c r="A24" s="611">
        <v>7</v>
      </c>
      <c r="B24" s="612"/>
      <c r="C24" s="612"/>
      <c r="D24" s="613"/>
      <c r="E24" s="602" t="s">
        <v>501</v>
      </c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3"/>
      <c r="AF24" s="603"/>
      <c r="AG24" s="603"/>
      <c r="AH24" s="603"/>
      <c r="AI24" s="603"/>
      <c r="AJ24" s="603"/>
      <c r="AK24" s="603"/>
      <c r="AL24" s="603"/>
      <c r="AM24" s="604"/>
      <c r="AN24" s="611" t="s">
        <v>279</v>
      </c>
      <c r="AO24" s="612"/>
      <c r="AP24" s="612"/>
      <c r="AQ24" s="612"/>
      <c r="AR24" s="612"/>
      <c r="AS24" s="612"/>
      <c r="AT24" s="612"/>
      <c r="AU24" s="612"/>
      <c r="AV24" s="612"/>
      <c r="AW24" s="612"/>
      <c r="AX24" s="612"/>
      <c r="AY24" s="612"/>
      <c r="AZ24" s="612"/>
      <c r="BA24" s="612"/>
      <c r="BB24" s="612"/>
      <c r="BC24" s="613"/>
      <c r="BD24" s="614">
        <v>1</v>
      </c>
      <c r="BE24" s="615"/>
      <c r="BF24" s="615"/>
      <c r="BG24" s="615"/>
      <c r="BH24" s="615"/>
      <c r="BI24" s="615"/>
      <c r="BJ24" s="615"/>
      <c r="BK24" s="615"/>
      <c r="BL24" s="615"/>
      <c r="BM24" s="616"/>
      <c r="BN24" s="617">
        <v>30000</v>
      </c>
      <c r="BO24" s="618"/>
      <c r="BP24" s="618"/>
      <c r="BQ24" s="618"/>
      <c r="BR24" s="618"/>
      <c r="BS24" s="618"/>
      <c r="BT24" s="618"/>
      <c r="BU24" s="618"/>
      <c r="BV24" s="618"/>
      <c r="BW24" s="618"/>
      <c r="BX24" s="618"/>
      <c r="BY24" s="618"/>
      <c r="BZ24" s="618"/>
      <c r="CA24" s="618"/>
      <c r="CB24" s="619"/>
    </row>
    <row r="25" spans="1:98">
      <c r="A25" s="398">
        <v>8</v>
      </c>
      <c r="B25" s="399"/>
      <c r="C25" s="399"/>
      <c r="D25" s="400"/>
      <c r="E25" s="416" t="s">
        <v>419</v>
      </c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8"/>
      <c r="AN25" s="398" t="s">
        <v>220</v>
      </c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400"/>
      <c r="BD25" s="398">
        <v>12</v>
      </c>
      <c r="BE25" s="399"/>
      <c r="BF25" s="399"/>
      <c r="BG25" s="399"/>
      <c r="BH25" s="399"/>
      <c r="BI25" s="399"/>
      <c r="BJ25" s="399"/>
      <c r="BK25" s="399"/>
      <c r="BL25" s="399"/>
      <c r="BM25" s="400"/>
      <c r="BN25" s="401">
        <v>8100</v>
      </c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3"/>
    </row>
    <row r="26" spans="1:98">
      <c r="A26" s="398">
        <v>9</v>
      </c>
      <c r="B26" s="399"/>
      <c r="C26" s="399"/>
      <c r="D26" s="400"/>
      <c r="E26" s="602" t="s">
        <v>420</v>
      </c>
      <c r="F26" s="603"/>
      <c r="G26" s="603"/>
      <c r="H26" s="603"/>
      <c r="I26" s="603"/>
      <c r="J26" s="603"/>
      <c r="K26" s="603"/>
      <c r="L26" s="603"/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603"/>
      <c r="AF26" s="603"/>
      <c r="AG26" s="603"/>
      <c r="AH26" s="603"/>
      <c r="AI26" s="603"/>
      <c r="AJ26" s="603"/>
      <c r="AK26" s="603"/>
      <c r="AL26" s="603"/>
      <c r="AM26" s="604"/>
      <c r="AN26" s="410" t="s">
        <v>220</v>
      </c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2"/>
      <c r="BD26" s="398">
        <v>4</v>
      </c>
      <c r="BE26" s="399"/>
      <c r="BF26" s="399"/>
      <c r="BG26" s="399"/>
      <c r="BH26" s="399"/>
      <c r="BI26" s="399"/>
      <c r="BJ26" s="399"/>
      <c r="BK26" s="399"/>
      <c r="BL26" s="399"/>
      <c r="BM26" s="400"/>
      <c r="BN26" s="492">
        <v>4800</v>
      </c>
      <c r="BO26" s="493"/>
      <c r="BP26" s="493"/>
      <c r="BQ26" s="493"/>
      <c r="BR26" s="493"/>
      <c r="BS26" s="493"/>
      <c r="BT26" s="493"/>
      <c r="BU26" s="493"/>
      <c r="BV26" s="493"/>
      <c r="BW26" s="493"/>
      <c r="BX26" s="493"/>
      <c r="BY26" s="493"/>
      <c r="BZ26" s="493"/>
      <c r="CA26" s="493"/>
      <c r="CB26" s="494"/>
    </row>
    <row r="27" spans="1:98">
      <c r="A27" s="572">
        <v>10</v>
      </c>
      <c r="B27" s="573"/>
      <c r="C27" s="573"/>
      <c r="D27" s="574"/>
      <c r="E27" s="620" t="s">
        <v>219</v>
      </c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2"/>
      <c r="AN27" s="572" t="s">
        <v>220</v>
      </c>
      <c r="AO27" s="573"/>
      <c r="AP27" s="573"/>
      <c r="AQ27" s="573"/>
      <c r="AR27" s="573"/>
      <c r="AS27" s="573"/>
      <c r="AT27" s="573"/>
      <c r="AU27" s="573"/>
      <c r="AV27" s="573"/>
      <c r="AW27" s="573"/>
      <c r="AX27" s="573"/>
      <c r="AY27" s="573"/>
      <c r="AZ27" s="573"/>
      <c r="BA27" s="573"/>
      <c r="BB27" s="573"/>
      <c r="BC27" s="574"/>
      <c r="BD27" s="596">
        <v>1</v>
      </c>
      <c r="BE27" s="597"/>
      <c r="BF27" s="597"/>
      <c r="BG27" s="597"/>
      <c r="BH27" s="597"/>
      <c r="BI27" s="597"/>
      <c r="BJ27" s="597"/>
      <c r="BK27" s="597"/>
      <c r="BL27" s="597"/>
      <c r="BM27" s="598"/>
      <c r="BN27" s="533">
        <v>23850</v>
      </c>
      <c r="BO27" s="534"/>
      <c r="BP27" s="534"/>
      <c r="BQ27" s="534"/>
      <c r="BR27" s="534"/>
      <c r="BS27" s="534"/>
      <c r="BT27" s="534"/>
      <c r="BU27" s="534"/>
      <c r="BV27" s="534"/>
      <c r="BW27" s="534"/>
      <c r="BX27" s="534"/>
      <c r="BY27" s="534"/>
      <c r="BZ27" s="534"/>
      <c r="CA27" s="534"/>
      <c r="CB27" s="535"/>
    </row>
    <row r="28" spans="1:98">
      <c r="A28" s="398">
        <v>11</v>
      </c>
      <c r="B28" s="399"/>
      <c r="C28" s="399"/>
      <c r="D28" s="400"/>
      <c r="E28" s="416" t="s">
        <v>421</v>
      </c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  <c r="AE28" s="417"/>
      <c r="AF28" s="417"/>
      <c r="AG28" s="417"/>
      <c r="AH28" s="417"/>
      <c r="AI28" s="417"/>
      <c r="AJ28" s="417"/>
      <c r="AK28" s="417"/>
      <c r="AL28" s="417"/>
      <c r="AM28" s="418"/>
      <c r="AN28" s="398" t="s">
        <v>220</v>
      </c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400"/>
      <c r="BD28" s="398">
        <v>10</v>
      </c>
      <c r="BE28" s="399"/>
      <c r="BF28" s="399"/>
      <c r="BG28" s="399"/>
      <c r="BH28" s="399"/>
      <c r="BI28" s="399"/>
      <c r="BJ28" s="399"/>
      <c r="BK28" s="399"/>
      <c r="BL28" s="399"/>
      <c r="BM28" s="400"/>
      <c r="BN28" s="401">
        <v>3000</v>
      </c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3"/>
    </row>
    <row r="29" spans="1:98">
      <c r="A29" s="398">
        <v>12</v>
      </c>
      <c r="B29" s="399"/>
      <c r="C29" s="399"/>
      <c r="D29" s="400"/>
      <c r="E29" s="438" t="s">
        <v>422</v>
      </c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40"/>
      <c r="AN29" s="410" t="s">
        <v>220</v>
      </c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2"/>
      <c r="BD29" s="398">
        <v>1</v>
      </c>
      <c r="BE29" s="399"/>
      <c r="BF29" s="399"/>
      <c r="BG29" s="399"/>
      <c r="BH29" s="399"/>
      <c r="BI29" s="399"/>
      <c r="BJ29" s="399"/>
      <c r="BK29" s="399"/>
      <c r="BL29" s="399"/>
      <c r="BM29" s="400"/>
      <c r="BN29" s="492">
        <v>2000</v>
      </c>
      <c r="BO29" s="493"/>
      <c r="BP29" s="493"/>
      <c r="BQ29" s="493"/>
      <c r="BR29" s="493"/>
      <c r="BS29" s="493"/>
      <c r="BT29" s="493"/>
      <c r="BU29" s="493"/>
      <c r="BV29" s="493"/>
      <c r="BW29" s="493"/>
      <c r="BX29" s="493"/>
      <c r="BY29" s="493"/>
      <c r="BZ29" s="493"/>
      <c r="CA29" s="493"/>
      <c r="CB29" s="494"/>
    </row>
    <row r="30" spans="1:98">
      <c r="A30" s="438"/>
      <c r="B30" s="439"/>
      <c r="C30" s="439"/>
      <c r="D30" s="440"/>
      <c r="E30" s="404" t="s">
        <v>119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6"/>
      <c r="AN30" s="410" t="s">
        <v>9</v>
      </c>
      <c r="AO30" s="411"/>
      <c r="AP30" s="411"/>
      <c r="AQ30" s="411"/>
      <c r="AR30" s="411"/>
      <c r="AS30" s="411"/>
      <c r="AT30" s="411"/>
      <c r="AU30" s="411"/>
      <c r="AV30" s="411"/>
      <c r="AW30" s="411"/>
      <c r="AX30" s="411"/>
      <c r="AY30" s="411"/>
      <c r="AZ30" s="411"/>
      <c r="BA30" s="411"/>
      <c r="BB30" s="411"/>
      <c r="BC30" s="412"/>
      <c r="BD30" s="398" t="s">
        <v>9</v>
      </c>
      <c r="BE30" s="399"/>
      <c r="BF30" s="399"/>
      <c r="BG30" s="399"/>
      <c r="BH30" s="399"/>
      <c r="BI30" s="399"/>
      <c r="BJ30" s="399"/>
      <c r="BK30" s="399"/>
      <c r="BL30" s="399"/>
      <c r="BM30" s="400"/>
      <c r="BN30" s="429">
        <f>SUM(BN18:BN29)</f>
        <v>133320</v>
      </c>
      <c r="BO30" s="430"/>
      <c r="BP30" s="430"/>
      <c r="BQ30" s="430"/>
      <c r="BR30" s="430"/>
      <c r="BS30" s="430"/>
      <c r="BT30" s="430"/>
      <c r="BU30" s="430"/>
      <c r="BV30" s="430"/>
      <c r="BW30" s="430"/>
      <c r="BX30" s="430"/>
      <c r="BY30" s="430"/>
      <c r="BZ30" s="430"/>
      <c r="CA30" s="430"/>
      <c r="CB30" s="431"/>
    </row>
    <row r="31" spans="1:98">
      <c r="A31" s="438"/>
      <c r="B31" s="439"/>
      <c r="C31" s="439"/>
      <c r="D31" s="440"/>
      <c r="E31" s="404" t="s">
        <v>120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6"/>
      <c r="AN31" s="410" t="s">
        <v>9</v>
      </c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2"/>
      <c r="BD31" s="398" t="s">
        <v>9</v>
      </c>
      <c r="BE31" s="399"/>
      <c r="BF31" s="399"/>
      <c r="BG31" s="399"/>
      <c r="BH31" s="399"/>
      <c r="BI31" s="399"/>
      <c r="BJ31" s="399"/>
      <c r="BK31" s="399"/>
      <c r="BL31" s="399"/>
      <c r="BM31" s="400"/>
      <c r="BN31" s="516">
        <f>BN30</f>
        <v>133320</v>
      </c>
      <c r="BO31" s="517"/>
      <c r="BP31" s="517"/>
      <c r="BQ31" s="517"/>
      <c r="BR31" s="517"/>
      <c r="BS31" s="517"/>
      <c r="BT31" s="517"/>
      <c r="BU31" s="517"/>
      <c r="BV31" s="517"/>
      <c r="BW31" s="517"/>
      <c r="BX31" s="517"/>
      <c r="BY31" s="517"/>
      <c r="BZ31" s="517"/>
      <c r="CA31" s="517"/>
      <c r="CB31" s="518"/>
      <c r="CT31" s="34"/>
    </row>
    <row r="32" spans="1:98" s="17" customFormat="1" ht="15.75"/>
    <row r="33" spans="1:98" s="23" customFormat="1" ht="34.5" customHeight="1">
      <c r="A33" s="459" t="s">
        <v>549</v>
      </c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</row>
    <row r="34" spans="1:98" s="25" customFormat="1" ht="9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98">
      <c r="A35" s="377" t="s">
        <v>89</v>
      </c>
      <c r="B35" s="378"/>
      <c r="C35" s="378"/>
      <c r="D35" s="379"/>
      <c r="E35" s="377" t="s">
        <v>121</v>
      </c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9"/>
      <c r="BD35" s="377" t="s">
        <v>123</v>
      </c>
      <c r="BE35" s="378"/>
      <c r="BF35" s="378"/>
      <c r="BG35" s="378"/>
      <c r="BH35" s="378"/>
      <c r="BI35" s="378"/>
      <c r="BJ35" s="378"/>
      <c r="BK35" s="378"/>
      <c r="BL35" s="378"/>
      <c r="BM35" s="379"/>
      <c r="BN35" s="377" t="s">
        <v>190</v>
      </c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9"/>
    </row>
    <row r="36" spans="1:98">
      <c r="A36" s="374" t="s">
        <v>96</v>
      </c>
      <c r="B36" s="375"/>
      <c r="C36" s="375"/>
      <c r="D36" s="376"/>
      <c r="E36" s="374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6"/>
      <c r="BD36" s="374" t="s">
        <v>221</v>
      </c>
      <c r="BE36" s="375"/>
      <c r="BF36" s="375"/>
      <c r="BG36" s="375"/>
      <c r="BH36" s="375"/>
      <c r="BI36" s="375"/>
      <c r="BJ36" s="375"/>
      <c r="BK36" s="375"/>
      <c r="BL36" s="375"/>
      <c r="BM36" s="376"/>
      <c r="BN36" s="374" t="s">
        <v>222</v>
      </c>
      <c r="BO36" s="375"/>
      <c r="BP36" s="375"/>
      <c r="BQ36" s="375"/>
      <c r="BR36" s="375"/>
      <c r="BS36" s="375"/>
      <c r="BT36" s="375"/>
      <c r="BU36" s="375"/>
      <c r="BV36" s="375"/>
      <c r="BW36" s="375"/>
      <c r="BX36" s="375"/>
      <c r="BY36" s="375"/>
      <c r="BZ36" s="375"/>
      <c r="CA36" s="375"/>
      <c r="CB36" s="376"/>
    </row>
    <row r="37" spans="1:98">
      <c r="A37" s="383">
        <v>1</v>
      </c>
      <c r="B37" s="384"/>
      <c r="C37" s="384"/>
      <c r="D37" s="385"/>
      <c r="E37" s="383">
        <v>2</v>
      </c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5"/>
      <c r="BD37" s="383">
        <v>3</v>
      </c>
      <c r="BE37" s="384"/>
      <c r="BF37" s="384"/>
      <c r="BG37" s="384"/>
      <c r="BH37" s="384"/>
      <c r="BI37" s="384"/>
      <c r="BJ37" s="384"/>
      <c r="BK37" s="384"/>
      <c r="BL37" s="384"/>
      <c r="BM37" s="385"/>
      <c r="BN37" s="569">
        <v>4</v>
      </c>
      <c r="BO37" s="570"/>
      <c r="BP37" s="570"/>
      <c r="BQ37" s="570"/>
      <c r="BR37" s="570"/>
      <c r="BS37" s="570"/>
      <c r="BT37" s="570"/>
      <c r="BU37" s="570"/>
      <c r="BV37" s="570"/>
      <c r="BW37" s="570"/>
      <c r="BX37" s="570"/>
      <c r="BY37" s="570"/>
      <c r="BZ37" s="570"/>
      <c r="CA37" s="570"/>
      <c r="CB37" s="571"/>
    </row>
    <row r="38" spans="1:98">
      <c r="A38" s="410"/>
      <c r="B38" s="411"/>
      <c r="C38" s="411"/>
      <c r="D38" s="412"/>
      <c r="E38" s="416" t="s">
        <v>432</v>
      </c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8"/>
      <c r="BD38" s="398">
        <v>3</v>
      </c>
      <c r="BE38" s="399"/>
      <c r="BF38" s="399"/>
      <c r="BG38" s="399"/>
      <c r="BH38" s="399"/>
      <c r="BI38" s="399"/>
      <c r="BJ38" s="399"/>
      <c r="BK38" s="399"/>
      <c r="BL38" s="399"/>
      <c r="BM38" s="400"/>
      <c r="BN38" s="533">
        <v>291</v>
      </c>
      <c r="BO38" s="534"/>
      <c r="BP38" s="534"/>
      <c r="BQ38" s="534"/>
      <c r="BR38" s="534"/>
      <c r="BS38" s="534"/>
      <c r="BT38" s="534"/>
      <c r="BU38" s="534"/>
      <c r="BV38" s="534"/>
      <c r="BW38" s="534"/>
      <c r="BX38" s="534"/>
      <c r="BY38" s="534"/>
      <c r="BZ38" s="534"/>
      <c r="CA38" s="534"/>
      <c r="CB38" s="535"/>
    </row>
    <row r="39" spans="1:98">
      <c r="A39" s="410"/>
      <c r="B39" s="411"/>
      <c r="C39" s="411"/>
      <c r="D39" s="412"/>
      <c r="E39" s="416" t="s">
        <v>550</v>
      </c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7"/>
      <c r="AL39" s="417"/>
      <c r="AM39" s="417"/>
      <c r="AN39" s="417"/>
      <c r="AO39" s="417"/>
      <c r="AP39" s="417"/>
      <c r="AQ39" s="417"/>
      <c r="AR39" s="417"/>
      <c r="AS39" s="417"/>
      <c r="AT39" s="417"/>
      <c r="AU39" s="417"/>
      <c r="AV39" s="417"/>
      <c r="AW39" s="417"/>
      <c r="AX39" s="417"/>
      <c r="AY39" s="417"/>
      <c r="AZ39" s="417"/>
      <c r="BA39" s="417"/>
      <c r="BB39" s="417"/>
      <c r="BC39" s="418"/>
      <c r="BD39" s="398">
        <v>3</v>
      </c>
      <c r="BE39" s="399"/>
      <c r="BF39" s="399"/>
      <c r="BG39" s="399"/>
      <c r="BH39" s="399"/>
      <c r="BI39" s="399"/>
      <c r="BJ39" s="399"/>
      <c r="BK39" s="399"/>
      <c r="BL39" s="399"/>
      <c r="BM39" s="400"/>
      <c r="BN39" s="533">
        <v>127296</v>
      </c>
      <c r="BO39" s="534"/>
      <c r="BP39" s="534"/>
      <c r="BQ39" s="534"/>
      <c r="BR39" s="534"/>
      <c r="BS39" s="534"/>
      <c r="BT39" s="534"/>
      <c r="BU39" s="534"/>
      <c r="BV39" s="534"/>
      <c r="BW39" s="534"/>
      <c r="BX39" s="534"/>
      <c r="BY39" s="534"/>
      <c r="BZ39" s="534"/>
      <c r="CA39" s="534"/>
      <c r="CB39" s="535"/>
    </row>
    <row r="40" spans="1:98">
      <c r="A40" s="438"/>
      <c r="B40" s="439"/>
      <c r="C40" s="439"/>
      <c r="D40" s="440"/>
      <c r="E40" s="404" t="s">
        <v>119</v>
      </c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5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6"/>
      <c r="BD40" s="398" t="s">
        <v>9</v>
      </c>
      <c r="BE40" s="399"/>
      <c r="BF40" s="399"/>
      <c r="BG40" s="399"/>
      <c r="BH40" s="399"/>
      <c r="BI40" s="399"/>
      <c r="BJ40" s="399"/>
      <c r="BK40" s="399"/>
      <c r="BL40" s="399"/>
      <c r="BM40" s="400"/>
      <c r="BN40" s="413">
        <f>SUM(BN38:CB39)</f>
        <v>127587</v>
      </c>
      <c r="BO40" s="414"/>
      <c r="BP40" s="414"/>
      <c r="BQ40" s="414"/>
      <c r="BR40" s="414"/>
      <c r="BS40" s="414"/>
      <c r="BT40" s="414"/>
      <c r="BU40" s="414"/>
      <c r="BV40" s="414"/>
      <c r="BW40" s="414"/>
      <c r="BX40" s="414"/>
      <c r="BY40" s="414"/>
      <c r="BZ40" s="414"/>
      <c r="CA40" s="414"/>
      <c r="CB40" s="415"/>
    </row>
    <row r="41" spans="1:98">
      <c r="A41" s="438"/>
      <c r="B41" s="439"/>
      <c r="C41" s="439"/>
      <c r="D41" s="440"/>
      <c r="E41" s="404" t="s">
        <v>120</v>
      </c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6"/>
      <c r="BD41" s="398" t="s">
        <v>9</v>
      </c>
      <c r="BE41" s="399"/>
      <c r="BF41" s="399"/>
      <c r="BG41" s="399"/>
      <c r="BH41" s="399"/>
      <c r="BI41" s="399"/>
      <c r="BJ41" s="399"/>
      <c r="BK41" s="399"/>
      <c r="BL41" s="399"/>
      <c r="BM41" s="400"/>
      <c r="BN41" s="407">
        <f>BN40</f>
        <v>127587</v>
      </c>
      <c r="BO41" s="408"/>
      <c r="BP41" s="408"/>
      <c r="BQ41" s="408"/>
      <c r="BR41" s="408"/>
      <c r="BS41" s="408"/>
      <c r="BT41" s="408"/>
      <c r="BU41" s="408"/>
      <c r="BV41" s="408"/>
      <c r="BW41" s="408"/>
      <c r="BX41" s="408"/>
      <c r="BY41" s="408"/>
      <c r="BZ41" s="408"/>
      <c r="CA41" s="408"/>
      <c r="CB41" s="409"/>
      <c r="CT41" s="34">
        <f>'[1]Лист 1 '!H91</f>
        <v>0</v>
      </c>
    </row>
    <row r="42" spans="1:98" s="23" customFormat="1" ht="21.75" customHeight="1">
      <c r="A42" s="380" t="s">
        <v>547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</row>
    <row r="43" spans="1:98" s="25" customFormat="1" ht="9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98">
      <c r="A44" s="377" t="s">
        <v>89</v>
      </c>
      <c r="B44" s="378"/>
      <c r="C44" s="378"/>
      <c r="D44" s="379"/>
      <c r="E44" s="377" t="s">
        <v>121</v>
      </c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8"/>
      <c r="AJ44" s="378"/>
      <c r="AK44" s="378"/>
      <c r="AL44" s="378"/>
      <c r="AM44" s="378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9"/>
      <c r="BD44" s="377" t="s">
        <v>123</v>
      </c>
      <c r="BE44" s="378"/>
      <c r="BF44" s="378"/>
      <c r="BG44" s="378"/>
      <c r="BH44" s="378"/>
      <c r="BI44" s="378"/>
      <c r="BJ44" s="378"/>
      <c r="BK44" s="378"/>
      <c r="BL44" s="378"/>
      <c r="BM44" s="379"/>
      <c r="BN44" s="377" t="s">
        <v>190</v>
      </c>
      <c r="BO44" s="378"/>
      <c r="BP44" s="378"/>
      <c r="BQ44" s="378"/>
      <c r="BR44" s="378"/>
      <c r="BS44" s="378"/>
      <c r="BT44" s="378"/>
      <c r="BU44" s="378"/>
      <c r="BV44" s="378"/>
      <c r="BW44" s="378"/>
      <c r="BX44" s="378"/>
      <c r="BY44" s="378"/>
      <c r="BZ44" s="378"/>
      <c r="CA44" s="378"/>
      <c r="CB44" s="379"/>
    </row>
    <row r="45" spans="1:98">
      <c r="A45" s="374" t="s">
        <v>96</v>
      </c>
      <c r="B45" s="375"/>
      <c r="C45" s="375"/>
      <c r="D45" s="376"/>
      <c r="E45" s="374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375"/>
      <c r="AT45" s="375"/>
      <c r="AU45" s="375"/>
      <c r="AV45" s="375"/>
      <c r="AW45" s="375"/>
      <c r="AX45" s="375"/>
      <c r="AY45" s="375"/>
      <c r="AZ45" s="375"/>
      <c r="BA45" s="375"/>
      <c r="BB45" s="375"/>
      <c r="BC45" s="376"/>
      <c r="BD45" s="374" t="s">
        <v>221</v>
      </c>
      <c r="BE45" s="375"/>
      <c r="BF45" s="375"/>
      <c r="BG45" s="375"/>
      <c r="BH45" s="375"/>
      <c r="BI45" s="375"/>
      <c r="BJ45" s="375"/>
      <c r="BK45" s="375"/>
      <c r="BL45" s="375"/>
      <c r="BM45" s="376"/>
      <c r="BN45" s="374" t="s">
        <v>222</v>
      </c>
      <c r="BO45" s="375"/>
      <c r="BP45" s="375"/>
      <c r="BQ45" s="375"/>
      <c r="BR45" s="375"/>
      <c r="BS45" s="375"/>
      <c r="BT45" s="375"/>
      <c r="BU45" s="375"/>
      <c r="BV45" s="375"/>
      <c r="BW45" s="375"/>
      <c r="BX45" s="375"/>
      <c r="BY45" s="375"/>
      <c r="BZ45" s="375"/>
      <c r="CA45" s="375"/>
      <c r="CB45" s="376"/>
    </row>
    <row r="46" spans="1:98">
      <c r="A46" s="383">
        <v>1</v>
      </c>
      <c r="B46" s="384"/>
      <c r="C46" s="384"/>
      <c r="D46" s="385"/>
      <c r="E46" s="383">
        <v>2</v>
      </c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5"/>
      <c r="BD46" s="383">
        <v>3</v>
      </c>
      <c r="BE46" s="384"/>
      <c r="BF46" s="384"/>
      <c r="BG46" s="384"/>
      <c r="BH46" s="384"/>
      <c r="BI46" s="384"/>
      <c r="BJ46" s="384"/>
      <c r="BK46" s="384"/>
      <c r="BL46" s="384"/>
      <c r="BM46" s="385"/>
      <c r="BN46" s="569">
        <v>4</v>
      </c>
      <c r="BO46" s="570"/>
      <c r="BP46" s="570"/>
      <c r="BQ46" s="570"/>
      <c r="BR46" s="570"/>
      <c r="BS46" s="570"/>
      <c r="BT46" s="570"/>
      <c r="BU46" s="570"/>
      <c r="BV46" s="570"/>
      <c r="BW46" s="570"/>
      <c r="BX46" s="570"/>
      <c r="BY46" s="570"/>
      <c r="BZ46" s="570"/>
      <c r="CA46" s="570"/>
      <c r="CB46" s="571"/>
    </row>
    <row r="47" spans="1:98">
      <c r="A47" s="572">
        <v>1</v>
      </c>
      <c r="B47" s="573"/>
      <c r="C47" s="573"/>
      <c r="D47" s="574"/>
      <c r="E47" s="605" t="s">
        <v>223</v>
      </c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  <c r="T47" s="606"/>
      <c r="U47" s="606"/>
      <c r="V47" s="606"/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606"/>
      <c r="AH47" s="606"/>
      <c r="AI47" s="606"/>
      <c r="AJ47" s="606"/>
      <c r="AK47" s="606"/>
      <c r="AL47" s="606"/>
      <c r="AM47" s="606"/>
      <c r="AN47" s="606"/>
      <c r="AO47" s="606"/>
      <c r="AP47" s="606"/>
      <c r="AQ47" s="606"/>
      <c r="AR47" s="606"/>
      <c r="AS47" s="606"/>
      <c r="AT47" s="606"/>
      <c r="AU47" s="606"/>
      <c r="AV47" s="606"/>
      <c r="AW47" s="606"/>
      <c r="AX47" s="606"/>
      <c r="AY47" s="606"/>
      <c r="AZ47" s="606"/>
      <c r="BA47" s="606"/>
      <c r="BB47" s="606"/>
      <c r="BC47" s="607"/>
      <c r="BD47" s="596">
        <v>1</v>
      </c>
      <c r="BE47" s="597"/>
      <c r="BF47" s="597"/>
      <c r="BG47" s="597"/>
      <c r="BH47" s="597"/>
      <c r="BI47" s="597"/>
      <c r="BJ47" s="597"/>
      <c r="BK47" s="597"/>
      <c r="BL47" s="597"/>
      <c r="BM47" s="598"/>
      <c r="BN47" s="492">
        <v>30336</v>
      </c>
      <c r="BO47" s="493"/>
      <c r="BP47" s="493"/>
      <c r="BQ47" s="493"/>
      <c r="BR47" s="493"/>
      <c r="BS47" s="493"/>
      <c r="BT47" s="493"/>
      <c r="BU47" s="493"/>
      <c r="BV47" s="493"/>
      <c r="BW47" s="493"/>
      <c r="BX47" s="493"/>
      <c r="BY47" s="493"/>
      <c r="BZ47" s="493"/>
      <c r="CA47" s="493"/>
      <c r="CB47" s="494"/>
    </row>
    <row r="48" spans="1:98">
      <c r="A48" s="572">
        <v>2</v>
      </c>
      <c r="B48" s="573"/>
      <c r="C48" s="573"/>
      <c r="D48" s="574"/>
      <c r="E48" s="605" t="s">
        <v>423</v>
      </c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06"/>
      <c r="T48" s="606"/>
      <c r="U48" s="606"/>
      <c r="V48" s="606"/>
      <c r="W48" s="606"/>
      <c r="X48" s="606"/>
      <c r="Y48" s="606"/>
      <c r="Z48" s="606"/>
      <c r="AA48" s="606"/>
      <c r="AB48" s="606"/>
      <c r="AC48" s="606"/>
      <c r="AD48" s="606"/>
      <c r="AE48" s="606"/>
      <c r="AF48" s="606"/>
      <c r="AG48" s="606"/>
      <c r="AH48" s="606"/>
      <c r="AI48" s="606"/>
      <c r="AJ48" s="606"/>
      <c r="AK48" s="606"/>
      <c r="AL48" s="606"/>
      <c r="AM48" s="606"/>
      <c r="AN48" s="606"/>
      <c r="AO48" s="606"/>
      <c r="AP48" s="606"/>
      <c r="AQ48" s="606"/>
      <c r="AR48" s="606"/>
      <c r="AS48" s="606"/>
      <c r="AT48" s="606"/>
      <c r="AU48" s="606"/>
      <c r="AV48" s="606"/>
      <c r="AW48" s="606"/>
      <c r="AX48" s="606"/>
      <c r="AY48" s="606"/>
      <c r="AZ48" s="606"/>
      <c r="BA48" s="606"/>
      <c r="BB48" s="606"/>
      <c r="BC48" s="607"/>
      <c r="BD48" s="596">
        <v>1</v>
      </c>
      <c r="BE48" s="597"/>
      <c r="BF48" s="597"/>
      <c r="BG48" s="597"/>
      <c r="BH48" s="597"/>
      <c r="BI48" s="597"/>
      <c r="BJ48" s="597"/>
      <c r="BK48" s="597"/>
      <c r="BL48" s="597"/>
      <c r="BM48" s="598"/>
      <c r="BN48" s="492">
        <v>81400</v>
      </c>
      <c r="BO48" s="493"/>
      <c r="BP48" s="493"/>
      <c r="BQ48" s="493"/>
      <c r="BR48" s="493"/>
      <c r="BS48" s="493"/>
      <c r="BT48" s="493"/>
      <c r="BU48" s="493"/>
      <c r="BV48" s="493"/>
      <c r="BW48" s="493"/>
      <c r="BX48" s="493"/>
      <c r="BY48" s="493"/>
      <c r="BZ48" s="493"/>
      <c r="CA48" s="493"/>
      <c r="CB48" s="494"/>
    </row>
    <row r="49" spans="1:80">
      <c r="A49" s="572">
        <v>3</v>
      </c>
      <c r="B49" s="573"/>
      <c r="C49" s="573"/>
      <c r="D49" s="574"/>
      <c r="E49" s="599" t="s">
        <v>424</v>
      </c>
      <c r="F49" s="600"/>
      <c r="G49" s="600"/>
      <c r="H49" s="600"/>
      <c r="I49" s="600"/>
      <c r="J49" s="600"/>
      <c r="K49" s="600"/>
      <c r="L49" s="600"/>
      <c r="M49" s="600"/>
      <c r="N49" s="600"/>
      <c r="O49" s="600"/>
      <c r="P49" s="600"/>
      <c r="Q49" s="600"/>
      <c r="R49" s="600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0"/>
      <c r="AS49" s="600"/>
      <c r="AT49" s="600"/>
      <c r="AU49" s="600"/>
      <c r="AV49" s="600"/>
      <c r="AW49" s="600"/>
      <c r="AX49" s="600"/>
      <c r="AY49" s="600"/>
      <c r="AZ49" s="600"/>
      <c r="BA49" s="600"/>
      <c r="BB49" s="600"/>
      <c r="BC49" s="601"/>
      <c r="BD49" s="596">
        <v>1</v>
      </c>
      <c r="BE49" s="597"/>
      <c r="BF49" s="597"/>
      <c r="BG49" s="597"/>
      <c r="BH49" s="597"/>
      <c r="BI49" s="597"/>
      <c r="BJ49" s="597"/>
      <c r="BK49" s="597"/>
      <c r="BL49" s="597"/>
      <c r="BM49" s="598"/>
      <c r="BN49" s="492">
        <v>2800</v>
      </c>
      <c r="BO49" s="493"/>
      <c r="BP49" s="493"/>
      <c r="BQ49" s="493"/>
      <c r="BR49" s="493"/>
      <c r="BS49" s="493"/>
      <c r="BT49" s="493"/>
      <c r="BU49" s="493"/>
      <c r="BV49" s="493"/>
      <c r="BW49" s="493"/>
      <c r="BX49" s="493"/>
      <c r="BY49" s="493"/>
      <c r="BZ49" s="493"/>
      <c r="CA49" s="493"/>
      <c r="CB49" s="494"/>
    </row>
    <row r="50" spans="1:80">
      <c r="A50" s="572">
        <v>4</v>
      </c>
      <c r="B50" s="573"/>
      <c r="C50" s="573"/>
      <c r="D50" s="574"/>
      <c r="E50" s="599" t="s">
        <v>425</v>
      </c>
      <c r="F50" s="600"/>
      <c r="G50" s="600"/>
      <c r="H50" s="600"/>
      <c r="I50" s="600"/>
      <c r="J50" s="600"/>
      <c r="K50" s="600"/>
      <c r="L50" s="600"/>
      <c r="M50" s="600"/>
      <c r="N50" s="600"/>
      <c r="O50" s="600"/>
      <c r="P50" s="600"/>
      <c r="Q50" s="600"/>
      <c r="R50" s="600"/>
      <c r="S50" s="600"/>
      <c r="T50" s="600"/>
      <c r="U50" s="600"/>
      <c r="V50" s="600"/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0"/>
      <c r="AK50" s="600"/>
      <c r="AL50" s="600"/>
      <c r="AM50" s="600"/>
      <c r="AN50" s="600"/>
      <c r="AO50" s="600"/>
      <c r="AP50" s="600"/>
      <c r="AQ50" s="600"/>
      <c r="AR50" s="600"/>
      <c r="AS50" s="600"/>
      <c r="AT50" s="600"/>
      <c r="AU50" s="600"/>
      <c r="AV50" s="600"/>
      <c r="AW50" s="600"/>
      <c r="AX50" s="600"/>
      <c r="AY50" s="600"/>
      <c r="AZ50" s="600"/>
      <c r="BA50" s="600"/>
      <c r="BB50" s="600"/>
      <c r="BC50" s="601"/>
      <c r="BD50" s="596">
        <v>12</v>
      </c>
      <c r="BE50" s="597"/>
      <c r="BF50" s="597"/>
      <c r="BG50" s="597"/>
      <c r="BH50" s="597"/>
      <c r="BI50" s="597"/>
      <c r="BJ50" s="597"/>
      <c r="BK50" s="597"/>
      <c r="BL50" s="597"/>
      <c r="BM50" s="598"/>
      <c r="BN50" s="492">
        <v>17380</v>
      </c>
      <c r="BO50" s="493"/>
      <c r="BP50" s="493"/>
      <c r="BQ50" s="493"/>
      <c r="BR50" s="493"/>
      <c r="BS50" s="493"/>
      <c r="BT50" s="493"/>
      <c r="BU50" s="493"/>
      <c r="BV50" s="493"/>
      <c r="BW50" s="493"/>
      <c r="BX50" s="493"/>
      <c r="BY50" s="493"/>
      <c r="BZ50" s="493"/>
      <c r="CA50" s="493"/>
      <c r="CB50" s="494"/>
    </row>
    <row r="51" spans="1:80">
      <c r="A51" s="572">
        <v>5</v>
      </c>
      <c r="B51" s="573"/>
      <c r="C51" s="573"/>
      <c r="D51" s="574"/>
      <c r="E51" s="605" t="s">
        <v>282</v>
      </c>
      <c r="F51" s="606"/>
      <c r="G51" s="606"/>
      <c r="H51" s="606"/>
      <c r="I51" s="606"/>
      <c r="J51" s="606"/>
      <c r="K51" s="606"/>
      <c r="L51" s="606"/>
      <c r="M51" s="606"/>
      <c r="N51" s="606"/>
      <c r="O51" s="606"/>
      <c r="P51" s="606"/>
      <c r="Q51" s="606"/>
      <c r="R51" s="606"/>
      <c r="S51" s="606"/>
      <c r="T51" s="606"/>
      <c r="U51" s="606"/>
      <c r="V51" s="606"/>
      <c r="W51" s="606"/>
      <c r="X51" s="606"/>
      <c r="Y51" s="606"/>
      <c r="Z51" s="606"/>
      <c r="AA51" s="606"/>
      <c r="AB51" s="606"/>
      <c r="AC51" s="606"/>
      <c r="AD51" s="606"/>
      <c r="AE51" s="606"/>
      <c r="AF51" s="606"/>
      <c r="AG51" s="606"/>
      <c r="AH51" s="606"/>
      <c r="AI51" s="606"/>
      <c r="AJ51" s="606"/>
      <c r="AK51" s="606"/>
      <c r="AL51" s="606"/>
      <c r="AM51" s="606"/>
      <c r="AN51" s="606"/>
      <c r="AO51" s="606"/>
      <c r="AP51" s="606"/>
      <c r="AQ51" s="606"/>
      <c r="AR51" s="606"/>
      <c r="AS51" s="606"/>
      <c r="AT51" s="606"/>
      <c r="AU51" s="606"/>
      <c r="AV51" s="606"/>
      <c r="AW51" s="606"/>
      <c r="AX51" s="606"/>
      <c r="AY51" s="606"/>
      <c r="AZ51" s="606"/>
      <c r="BA51" s="606"/>
      <c r="BB51" s="606"/>
      <c r="BC51" s="607"/>
      <c r="BD51" s="596">
        <v>1</v>
      </c>
      <c r="BE51" s="597"/>
      <c r="BF51" s="597"/>
      <c r="BG51" s="597"/>
      <c r="BH51" s="597"/>
      <c r="BI51" s="597"/>
      <c r="BJ51" s="597"/>
      <c r="BK51" s="597"/>
      <c r="BL51" s="597"/>
      <c r="BM51" s="598"/>
      <c r="BN51" s="401">
        <v>1620</v>
      </c>
      <c r="BO51" s="543"/>
      <c r="BP51" s="543"/>
      <c r="BQ51" s="543"/>
      <c r="BR51" s="543"/>
      <c r="BS51" s="543"/>
      <c r="BT51" s="543"/>
      <c r="BU51" s="543"/>
      <c r="BV51" s="543"/>
      <c r="BW51" s="543"/>
      <c r="BX51" s="543"/>
      <c r="BY51" s="543"/>
      <c r="BZ51" s="543"/>
      <c r="CA51" s="543"/>
      <c r="CB51" s="544"/>
    </row>
    <row r="52" spans="1:80">
      <c r="A52" s="572">
        <v>6</v>
      </c>
      <c r="B52" s="573"/>
      <c r="C52" s="573"/>
      <c r="D52" s="574"/>
      <c r="E52" s="605" t="s">
        <v>281</v>
      </c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06"/>
      <c r="T52" s="606"/>
      <c r="U52" s="606"/>
      <c r="V52" s="606"/>
      <c r="W52" s="606"/>
      <c r="X52" s="606"/>
      <c r="Y52" s="606"/>
      <c r="Z52" s="606"/>
      <c r="AA52" s="606"/>
      <c r="AB52" s="606"/>
      <c r="AC52" s="606"/>
      <c r="AD52" s="606"/>
      <c r="AE52" s="606"/>
      <c r="AF52" s="606"/>
      <c r="AG52" s="606"/>
      <c r="AH52" s="606"/>
      <c r="AI52" s="606"/>
      <c r="AJ52" s="606"/>
      <c r="AK52" s="606"/>
      <c r="AL52" s="606"/>
      <c r="AM52" s="606"/>
      <c r="AN52" s="606"/>
      <c r="AO52" s="606"/>
      <c r="AP52" s="606"/>
      <c r="AQ52" s="606"/>
      <c r="AR52" s="606"/>
      <c r="AS52" s="606"/>
      <c r="AT52" s="606"/>
      <c r="AU52" s="606"/>
      <c r="AV52" s="606"/>
      <c r="AW52" s="606"/>
      <c r="AX52" s="606"/>
      <c r="AY52" s="606"/>
      <c r="AZ52" s="606"/>
      <c r="BA52" s="606"/>
      <c r="BB52" s="606"/>
      <c r="BC52" s="607"/>
      <c r="BD52" s="596">
        <v>1</v>
      </c>
      <c r="BE52" s="597"/>
      <c r="BF52" s="597"/>
      <c r="BG52" s="597"/>
      <c r="BH52" s="597"/>
      <c r="BI52" s="597"/>
      <c r="BJ52" s="597"/>
      <c r="BK52" s="597"/>
      <c r="BL52" s="597"/>
      <c r="BM52" s="598"/>
      <c r="BN52" s="401">
        <v>1000</v>
      </c>
      <c r="BO52" s="543"/>
      <c r="BP52" s="543"/>
      <c r="BQ52" s="543"/>
      <c r="BR52" s="543"/>
      <c r="BS52" s="543"/>
      <c r="BT52" s="543"/>
      <c r="BU52" s="543"/>
      <c r="BV52" s="543"/>
      <c r="BW52" s="543"/>
      <c r="BX52" s="543"/>
      <c r="BY52" s="543"/>
      <c r="BZ52" s="543"/>
      <c r="CA52" s="543"/>
      <c r="CB52" s="544"/>
    </row>
    <row r="53" spans="1:80">
      <c r="A53" s="572">
        <v>7</v>
      </c>
      <c r="B53" s="573"/>
      <c r="C53" s="573"/>
      <c r="D53" s="574"/>
      <c r="E53" s="605" t="s">
        <v>426</v>
      </c>
      <c r="F53" s="606"/>
      <c r="G53" s="606"/>
      <c r="H53" s="606"/>
      <c r="I53" s="606"/>
      <c r="J53" s="606"/>
      <c r="K53" s="606"/>
      <c r="L53" s="606"/>
      <c r="M53" s="606"/>
      <c r="N53" s="606"/>
      <c r="O53" s="606"/>
      <c r="P53" s="606"/>
      <c r="Q53" s="606"/>
      <c r="R53" s="606"/>
      <c r="S53" s="606"/>
      <c r="T53" s="606"/>
      <c r="U53" s="606"/>
      <c r="V53" s="606"/>
      <c r="W53" s="606"/>
      <c r="X53" s="606"/>
      <c r="Y53" s="606"/>
      <c r="Z53" s="606"/>
      <c r="AA53" s="606"/>
      <c r="AB53" s="606"/>
      <c r="AC53" s="606"/>
      <c r="AD53" s="606"/>
      <c r="AE53" s="606"/>
      <c r="AF53" s="606"/>
      <c r="AG53" s="606"/>
      <c r="AH53" s="606"/>
      <c r="AI53" s="606"/>
      <c r="AJ53" s="606"/>
      <c r="AK53" s="606"/>
      <c r="AL53" s="606"/>
      <c r="AM53" s="606"/>
      <c r="AN53" s="606"/>
      <c r="AO53" s="606"/>
      <c r="AP53" s="606"/>
      <c r="AQ53" s="606"/>
      <c r="AR53" s="606"/>
      <c r="AS53" s="606"/>
      <c r="AT53" s="606"/>
      <c r="AU53" s="606"/>
      <c r="AV53" s="606"/>
      <c r="AW53" s="606"/>
      <c r="AX53" s="606"/>
      <c r="AY53" s="606"/>
      <c r="AZ53" s="606"/>
      <c r="BA53" s="606"/>
      <c r="BB53" s="606"/>
      <c r="BC53" s="607"/>
      <c r="BD53" s="596">
        <v>1</v>
      </c>
      <c r="BE53" s="597"/>
      <c r="BF53" s="597"/>
      <c r="BG53" s="597"/>
      <c r="BH53" s="597"/>
      <c r="BI53" s="597"/>
      <c r="BJ53" s="597"/>
      <c r="BK53" s="597"/>
      <c r="BL53" s="597"/>
      <c r="BM53" s="598"/>
      <c r="BN53" s="401">
        <v>10000</v>
      </c>
      <c r="BO53" s="543"/>
      <c r="BP53" s="543"/>
      <c r="BQ53" s="543"/>
      <c r="BR53" s="543"/>
      <c r="BS53" s="543"/>
      <c r="BT53" s="543"/>
      <c r="BU53" s="543"/>
      <c r="BV53" s="543"/>
      <c r="BW53" s="543"/>
      <c r="BX53" s="543"/>
      <c r="BY53" s="543"/>
      <c r="BZ53" s="543"/>
      <c r="CA53" s="543"/>
      <c r="CB53" s="544"/>
    </row>
    <row r="54" spans="1:80">
      <c r="A54" s="410">
        <v>8</v>
      </c>
      <c r="B54" s="411"/>
      <c r="C54" s="411"/>
      <c r="D54" s="412"/>
      <c r="E54" s="416" t="s">
        <v>472</v>
      </c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7"/>
      <c r="AN54" s="417"/>
      <c r="AO54" s="417"/>
      <c r="AP54" s="417"/>
      <c r="AQ54" s="417"/>
      <c r="AR54" s="417"/>
      <c r="AS54" s="417"/>
      <c r="AT54" s="417"/>
      <c r="AU54" s="417"/>
      <c r="AV54" s="417"/>
      <c r="AW54" s="417"/>
      <c r="AX54" s="417"/>
      <c r="AY54" s="417"/>
      <c r="AZ54" s="417"/>
      <c r="BA54" s="417"/>
      <c r="BB54" s="417"/>
      <c r="BC54" s="418"/>
      <c r="BD54" s="398">
        <v>1</v>
      </c>
      <c r="BE54" s="399"/>
      <c r="BF54" s="399"/>
      <c r="BG54" s="399"/>
      <c r="BH54" s="399"/>
      <c r="BI54" s="399"/>
      <c r="BJ54" s="399"/>
      <c r="BK54" s="399"/>
      <c r="BL54" s="399"/>
      <c r="BM54" s="400"/>
      <c r="BN54" s="536">
        <v>92600</v>
      </c>
      <c r="BO54" s="537"/>
      <c r="BP54" s="537"/>
      <c r="BQ54" s="537"/>
      <c r="BR54" s="537"/>
      <c r="BS54" s="537"/>
      <c r="BT54" s="537"/>
      <c r="BU54" s="537"/>
      <c r="BV54" s="537"/>
      <c r="BW54" s="537"/>
      <c r="BX54" s="537"/>
      <c r="BY54" s="537"/>
      <c r="BZ54" s="537"/>
      <c r="CA54" s="537"/>
      <c r="CB54" s="538"/>
    </row>
    <row r="55" spans="1:80">
      <c r="A55" s="410">
        <v>9</v>
      </c>
      <c r="B55" s="411"/>
      <c r="C55" s="411"/>
      <c r="D55" s="412"/>
      <c r="E55" s="416" t="s">
        <v>473</v>
      </c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8"/>
      <c r="BD55" s="398">
        <v>1</v>
      </c>
      <c r="BE55" s="399"/>
      <c r="BF55" s="399"/>
      <c r="BG55" s="399"/>
      <c r="BH55" s="399"/>
      <c r="BI55" s="399"/>
      <c r="BJ55" s="399"/>
      <c r="BK55" s="399"/>
      <c r="BL55" s="399"/>
      <c r="BM55" s="400"/>
      <c r="BN55" s="536">
        <v>100776</v>
      </c>
      <c r="BO55" s="537"/>
      <c r="BP55" s="537"/>
      <c r="BQ55" s="537"/>
      <c r="BR55" s="537"/>
      <c r="BS55" s="537"/>
      <c r="BT55" s="537"/>
      <c r="BU55" s="537"/>
      <c r="BV55" s="537"/>
      <c r="BW55" s="537"/>
      <c r="BX55" s="537"/>
      <c r="BY55" s="537"/>
      <c r="BZ55" s="537"/>
      <c r="CA55" s="537"/>
      <c r="CB55" s="538"/>
    </row>
    <row r="56" spans="1:80">
      <c r="A56" s="410">
        <v>10</v>
      </c>
      <c r="B56" s="411"/>
      <c r="C56" s="411"/>
      <c r="D56" s="412"/>
      <c r="E56" s="416" t="s">
        <v>427</v>
      </c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417"/>
      <c r="AM56" s="417"/>
      <c r="AN56" s="417"/>
      <c r="AO56" s="417"/>
      <c r="AP56" s="417"/>
      <c r="AQ56" s="417"/>
      <c r="AR56" s="417"/>
      <c r="AS56" s="417"/>
      <c r="AT56" s="417"/>
      <c r="AU56" s="417"/>
      <c r="AV56" s="417"/>
      <c r="AW56" s="417"/>
      <c r="AX56" s="417"/>
      <c r="AY56" s="417"/>
      <c r="AZ56" s="417"/>
      <c r="BA56" s="417"/>
      <c r="BB56" s="417"/>
      <c r="BC56" s="418"/>
      <c r="BD56" s="398">
        <v>1</v>
      </c>
      <c r="BE56" s="399"/>
      <c r="BF56" s="399"/>
      <c r="BG56" s="399"/>
      <c r="BH56" s="399"/>
      <c r="BI56" s="399"/>
      <c r="BJ56" s="399"/>
      <c r="BK56" s="399"/>
      <c r="BL56" s="399"/>
      <c r="BM56" s="400"/>
      <c r="BN56" s="536">
        <v>720</v>
      </c>
      <c r="BO56" s="537"/>
      <c r="BP56" s="537"/>
      <c r="BQ56" s="537"/>
      <c r="BR56" s="537"/>
      <c r="BS56" s="537"/>
      <c r="BT56" s="537"/>
      <c r="BU56" s="537"/>
      <c r="BV56" s="537"/>
      <c r="BW56" s="537"/>
      <c r="BX56" s="537"/>
      <c r="BY56" s="537"/>
      <c r="BZ56" s="537"/>
      <c r="CA56" s="537"/>
      <c r="CB56" s="538"/>
    </row>
    <row r="57" spans="1:80">
      <c r="A57" s="410">
        <v>11</v>
      </c>
      <c r="B57" s="411"/>
      <c r="C57" s="411"/>
      <c r="D57" s="412"/>
      <c r="E57" s="416" t="s">
        <v>474</v>
      </c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17"/>
      <c r="AM57" s="417"/>
      <c r="AN57" s="417"/>
      <c r="AO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  <c r="BC57" s="418"/>
      <c r="BD57" s="398">
        <v>1</v>
      </c>
      <c r="BE57" s="399"/>
      <c r="BF57" s="399"/>
      <c r="BG57" s="399"/>
      <c r="BH57" s="399"/>
      <c r="BI57" s="399"/>
      <c r="BJ57" s="399"/>
      <c r="BK57" s="399"/>
      <c r="BL57" s="399"/>
      <c r="BM57" s="400"/>
      <c r="BN57" s="536">
        <v>23</v>
      </c>
      <c r="BO57" s="537"/>
      <c r="BP57" s="537"/>
      <c r="BQ57" s="537"/>
      <c r="BR57" s="537"/>
      <c r="BS57" s="537"/>
      <c r="BT57" s="537"/>
      <c r="BU57" s="537"/>
      <c r="BV57" s="537"/>
      <c r="BW57" s="537"/>
      <c r="BX57" s="537"/>
      <c r="BY57" s="537"/>
      <c r="BZ57" s="537"/>
      <c r="CA57" s="537"/>
      <c r="CB57" s="538"/>
    </row>
    <row r="58" spans="1:80">
      <c r="A58" s="410">
        <v>12</v>
      </c>
      <c r="B58" s="411"/>
      <c r="C58" s="411"/>
      <c r="D58" s="412"/>
      <c r="E58" s="416" t="s">
        <v>428</v>
      </c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17"/>
      <c r="AM58" s="417"/>
      <c r="AN58" s="417"/>
      <c r="AO58" s="417"/>
      <c r="AP58" s="417"/>
      <c r="AQ58" s="417"/>
      <c r="AR58" s="417"/>
      <c r="AS58" s="417"/>
      <c r="AT58" s="417"/>
      <c r="AU58" s="417"/>
      <c r="AV58" s="417"/>
      <c r="AW58" s="417"/>
      <c r="AX58" s="417"/>
      <c r="AY58" s="417"/>
      <c r="AZ58" s="417"/>
      <c r="BA58" s="417"/>
      <c r="BB58" s="417"/>
      <c r="BC58" s="418"/>
      <c r="BD58" s="398">
        <v>1</v>
      </c>
      <c r="BE58" s="399"/>
      <c r="BF58" s="399"/>
      <c r="BG58" s="399"/>
      <c r="BH58" s="399"/>
      <c r="BI58" s="399"/>
      <c r="BJ58" s="399"/>
      <c r="BK58" s="399"/>
      <c r="BL58" s="399"/>
      <c r="BM58" s="400"/>
      <c r="BN58" s="536">
        <v>1361</v>
      </c>
      <c r="BO58" s="537"/>
      <c r="BP58" s="537"/>
      <c r="BQ58" s="537"/>
      <c r="BR58" s="537"/>
      <c r="BS58" s="537"/>
      <c r="BT58" s="537"/>
      <c r="BU58" s="537"/>
      <c r="BV58" s="537"/>
      <c r="BW58" s="537"/>
      <c r="BX58" s="537"/>
      <c r="BY58" s="537"/>
      <c r="BZ58" s="537"/>
      <c r="CA58" s="537"/>
      <c r="CB58" s="538"/>
    </row>
    <row r="59" spans="1:80">
      <c r="A59" s="410">
        <v>13</v>
      </c>
      <c r="B59" s="411"/>
      <c r="C59" s="411"/>
      <c r="D59" s="412"/>
      <c r="E59" s="416" t="s">
        <v>429</v>
      </c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7"/>
      <c r="AM59" s="417"/>
      <c r="AN59" s="417"/>
      <c r="AO59" s="417"/>
      <c r="AP59" s="417"/>
      <c r="AQ59" s="417"/>
      <c r="AR59" s="417"/>
      <c r="AS59" s="417"/>
      <c r="AT59" s="417"/>
      <c r="AU59" s="417"/>
      <c r="AV59" s="417"/>
      <c r="AW59" s="417"/>
      <c r="AX59" s="417"/>
      <c r="AY59" s="417"/>
      <c r="AZ59" s="417"/>
      <c r="BA59" s="417"/>
      <c r="BB59" s="417"/>
      <c r="BC59" s="418"/>
      <c r="BD59" s="398">
        <v>1</v>
      </c>
      <c r="BE59" s="399"/>
      <c r="BF59" s="399"/>
      <c r="BG59" s="399"/>
      <c r="BH59" s="399"/>
      <c r="BI59" s="399"/>
      <c r="BJ59" s="399"/>
      <c r="BK59" s="399"/>
      <c r="BL59" s="399"/>
      <c r="BM59" s="400"/>
      <c r="BN59" s="536">
        <v>288800</v>
      </c>
      <c r="BO59" s="537"/>
      <c r="BP59" s="537"/>
      <c r="BQ59" s="537"/>
      <c r="BR59" s="537"/>
      <c r="BS59" s="537"/>
      <c r="BT59" s="537"/>
      <c r="BU59" s="537"/>
      <c r="BV59" s="537"/>
      <c r="BW59" s="537"/>
      <c r="BX59" s="537"/>
      <c r="BY59" s="537"/>
      <c r="BZ59" s="537"/>
      <c r="CA59" s="537"/>
      <c r="CB59" s="538"/>
    </row>
    <row r="60" spans="1:80">
      <c r="A60" s="410">
        <v>14</v>
      </c>
      <c r="B60" s="411"/>
      <c r="C60" s="411"/>
      <c r="D60" s="412"/>
      <c r="E60" s="416" t="s">
        <v>475</v>
      </c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  <c r="AI60" s="417"/>
      <c r="AJ60" s="417"/>
      <c r="AK60" s="417"/>
      <c r="AL60" s="417"/>
      <c r="AM60" s="417"/>
      <c r="AN60" s="417"/>
      <c r="AO60" s="417"/>
      <c r="AP60" s="417"/>
      <c r="AQ60" s="417"/>
      <c r="AR60" s="417"/>
      <c r="AS60" s="417"/>
      <c r="AT60" s="417"/>
      <c r="AU60" s="417"/>
      <c r="AV60" s="417"/>
      <c r="AW60" s="417"/>
      <c r="AX60" s="417"/>
      <c r="AY60" s="417"/>
      <c r="AZ60" s="417"/>
      <c r="BA60" s="417"/>
      <c r="BB60" s="417"/>
      <c r="BC60" s="418"/>
      <c r="BD60" s="398">
        <v>1</v>
      </c>
      <c r="BE60" s="399"/>
      <c r="BF60" s="399"/>
      <c r="BG60" s="399"/>
      <c r="BH60" s="399"/>
      <c r="BI60" s="399"/>
      <c r="BJ60" s="399"/>
      <c r="BK60" s="399"/>
      <c r="BL60" s="399"/>
      <c r="BM60" s="400"/>
      <c r="BN60" s="536">
        <v>8170</v>
      </c>
      <c r="BO60" s="537"/>
      <c r="BP60" s="537"/>
      <c r="BQ60" s="537"/>
      <c r="BR60" s="537"/>
      <c r="BS60" s="537"/>
      <c r="BT60" s="537"/>
      <c r="BU60" s="537"/>
      <c r="BV60" s="537"/>
      <c r="BW60" s="537"/>
      <c r="BX60" s="537"/>
      <c r="BY60" s="537"/>
      <c r="BZ60" s="537"/>
      <c r="CA60" s="537"/>
      <c r="CB60" s="538"/>
    </row>
    <row r="61" spans="1:80">
      <c r="A61" s="410">
        <v>15</v>
      </c>
      <c r="B61" s="411"/>
      <c r="C61" s="411"/>
      <c r="D61" s="412"/>
      <c r="E61" s="416" t="s">
        <v>476</v>
      </c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418"/>
      <c r="BD61" s="398">
        <v>2</v>
      </c>
      <c r="BE61" s="399"/>
      <c r="BF61" s="399"/>
      <c r="BG61" s="399"/>
      <c r="BH61" s="399"/>
      <c r="BI61" s="399"/>
      <c r="BJ61" s="399"/>
      <c r="BK61" s="399"/>
      <c r="BL61" s="399"/>
      <c r="BM61" s="400"/>
      <c r="BN61" s="401">
        <v>2218</v>
      </c>
      <c r="BO61" s="543"/>
      <c r="BP61" s="543"/>
      <c r="BQ61" s="543"/>
      <c r="BR61" s="543"/>
      <c r="BS61" s="543"/>
      <c r="BT61" s="543"/>
      <c r="BU61" s="543"/>
      <c r="BV61" s="543"/>
      <c r="BW61" s="543"/>
      <c r="BX61" s="543"/>
      <c r="BY61" s="543"/>
      <c r="BZ61" s="543"/>
      <c r="CA61" s="543"/>
      <c r="CB61" s="544"/>
    </row>
    <row r="62" spans="1:80">
      <c r="A62" s="410">
        <v>16</v>
      </c>
      <c r="B62" s="411"/>
      <c r="C62" s="411"/>
      <c r="D62" s="412"/>
      <c r="E62" s="416" t="s">
        <v>430</v>
      </c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7"/>
      <c r="AR62" s="417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418"/>
      <c r="BD62" s="398">
        <v>1</v>
      </c>
      <c r="BE62" s="399"/>
      <c r="BF62" s="399"/>
      <c r="BG62" s="399"/>
      <c r="BH62" s="399"/>
      <c r="BI62" s="399"/>
      <c r="BJ62" s="399"/>
      <c r="BK62" s="399"/>
      <c r="BL62" s="399"/>
      <c r="BM62" s="400"/>
      <c r="BN62" s="536">
        <v>71280</v>
      </c>
      <c r="BO62" s="537"/>
      <c r="BP62" s="537"/>
      <c r="BQ62" s="537"/>
      <c r="BR62" s="537"/>
      <c r="BS62" s="537"/>
      <c r="BT62" s="537"/>
      <c r="BU62" s="537"/>
      <c r="BV62" s="537"/>
      <c r="BW62" s="537"/>
      <c r="BX62" s="537"/>
      <c r="BY62" s="537"/>
      <c r="BZ62" s="537"/>
      <c r="CA62" s="537"/>
      <c r="CB62" s="538"/>
    </row>
    <row r="63" spans="1:80">
      <c r="A63" s="410">
        <v>17</v>
      </c>
      <c r="B63" s="411"/>
      <c r="C63" s="411"/>
      <c r="D63" s="412"/>
      <c r="E63" s="416" t="s">
        <v>431</v>
      </c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7"/>
      <c r="AR63" s="417"/>
      <c r="AS63" s="417"/>
      <c r="AT63" s="417"/>
      <c r="AU63" s="417"/>
      <c r="AV63" s="417"/>
      <c r="AW63" s="417"/>
      <c r="AX63" s="417"/>
      <c r="AY63" s="417"/>
      <c r="AZ63" s="417"/>
      <c r="BA63" s="417"/>
      <c r="BB63" s="417"/>
      <c r="BC63" s="418"/>
      <c r="BD63" s="398">
        <v>2</v>
      </c>
      <c r="BE63" s="399"/>
      <c r="BF63" s="399"/>
      <c r="BG63" s="399"/>
      <c r="BH63" s="399"/>
      <c r="BI63" s="399"/>
      <c r="BJ63" s="399"/>
      <c r="BK63" s="399"/>
      <c r="BL63" s="399"/>
      <c r="BM63" s="400"/>
      <c r="BN63" s="401">
        <v>270839</v>
      </c>
      <c r="BO63" s="543"/>
      <c r="BP63" s="543"/>
      <c r="BQ63" s="543"/>
      <c r="BR63" s="543"/>
      <c r="BS63" s="543"/>
      <c r="BT63" s="543"/>
      <c r="BU63" s="543"/>
      <c r="BV63" s="543"/>
      <c r="BW63" s="543"/>
      <c r="BX63" s="543"/>
      <c r="BY63" s="543"/>
      <c r="BZ63" s="543"/>
      <c r="CA63" s="543"/>
      <c r="CB63" s="544"/>
    </row>
    <row r="64" spans="1:80">
      <c r="A64" s="572">
        <v>18</v>
      </c>
      <c r="B64" s="573"/>
      <c r="C64" s="573"/>
      <c r="D64" s="574"/>
      <c r="E64" s="605" t="s">
        <v>432</v>
      </c>
      <c r="F64" s="606"/>
      <c r="G64" s="606"/>
      <c r="H64" s="606"/>
      <c r="I64" s="606"/>
      <c r="J64" s="606"/>
      <c r="K64" s="606"/>
      <c r="L64" s="606"/>
      <c r="M64" s="606"/>
      <c r="N64" s="606"/>
      <c r="O64" s="606"/>
      <c r="P64" s="606"/>
      <c r="Q64" s="606"/>
      <c r="R64" s="606"/>
      <c r="S64" s="606"/>
      <c r="T64" s="606"/>
      <c r="U64" s="606"/>
      <c r="V64" s="606"/>
      <c r="W64" s="606"/>
      <c r="X64" s="606"/>
      <c r="Y64" s="606"/>
      <c r="Z64" s="606"/>
      <c r="AA64" s="606"/>
      <c r="AB64" s="606"/>
      <c r="AC64" s="606"/>
      <c r="AD64" s="606"/>
      <c r="AE64" s="606"/>
      <c r="AF64" s="606"/>
      <c r="AG64" s="606"/>
      <c r="AH64" s="606"/>
      <c r="AI64" s="606"/>
      <c r="AJ64" s="606"/>
      <c r="AK64" s="606"/>
      <c r="AL64" s="606"/>
      <c r="AM64" s="606"/>
      <c r="AN64" s="606"/>
      <c r="AO64" s="606"/>
      <c r="AP64" s="606"/>
      <c r="AQ64" s="606"/>
      <c r="AR64" s="606"/>
      <c r="AS64" s="606"/>
      <c r="AT64" s="606"/>
      <c r="AU64" s="606"/>
      <c r="AV64" s="606"/>
      <c r="AW64" s="606"/>
      <c r="AX64" s="606"/>
      <c r="AY64" s="606"/>
      <c r="AZ64" s="606"/>
      <c r="BA64" s="606"/>
      <c r="BB64" s="606"/>
      <c r="BC64" s="607"/>
      <c r="BD64" s="596">
        <v>1</v>
      </c>
      <c r="BE64" s="597"/>
      <c r="BF64" s="597"/>
      <c r="BG64" s="597"/>
      <c r="BH64" s="597"/>
      <c r="BI64" s="597"/>
      <c r="BJ64" s="597"/>
      <c r="BK64" s="597"/>
      <c r="BL64" s="597"/>
      <c r="BM64" s="598"/>
      <c r="BN64" s="536">
        <v>317</v>
      </c>
      <c r="BO64" s="537"/>
      <c r="BP64" s="537"/>
      <c r="BQ64" s="537"/>
      <c r="BR64" s="537"/>
      <c r="BS64" s="537"/>
      <c r="BT64" s="537"/>
      <c r="BU64" s="537"/>
      <c r="BV64" s="537"/>
      <c r="BW64" s="537"/>
      <c r="BX64" s="537"/>
      <c r="BY64" s="537"/>
      <c r="BZ64" s="537"/>
      <c r="CA64" s="537"/>
      <c r="CB64" s="538"/>
    </row>
    <row r="65" spans="1:98">
      <c r="A65" s="438"/>
      <c r="B65" s="439"/>
      <c r="C65" s="439"/>
      <c r="D65" s="440"/>
      <c r="E65" s="404" t="s">
        <v>119</v>
      </c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6"/>
      <c r="BD65" s="398" t="s">
        <v>9</v>
      </c>
      <c r="BE65" s="399"/>
      <c r="BF65" s="399"/>
      <c r="BG65" s="399"/>
      <c r="BH65" s="399"/>
      <c r="BI65" s="399"/>
      <c r="BJ65" s="399"/>
      <c r="BK65" s="399"/>
      <c r="BL65" s="399"/>
      <c r="BM65" s="400"/>
      <c r="BN65" s="413">
        <f>SUM(BN47:CB64)</f>
        <v>981640</v>
      </c>
      <c r="BO65" s="414"/>
      <c r="BP65" s="414"/>
      <c r="BQ65" s="414"/>
      <c r="BR65" s="414"/>
      <c r="BS65" s="414"/>
      <c r="BT65" s="414"/>
      <c r="BU65" s="414"/>
      <c r="BV65" s="414"/>
      <c r="BW65" s="414"/>
      <c r="BX65" s="414"/>
      <c r="BY65" s="414"/>
      <c r="BZ65" s="414"/>
      <c r="CA65" s="414"/>
      <c r="CB65" s="415"/>
    </row>
    <row r="66" spans="1:98">
      <c r="A66" s="438"/>
      <c r="B66" s="439"/>
      <c r="C66" s="439"/>
      <c r="D66" s="440"/>
      <c r="E66" s="404" t="s">
        <v>120</v>
      </c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5"/>
      <c r="S66" s="405"/>
      <c r="T66" s="405"/>
      <c r="U66" s="405"/>
      <c r="V66" s="405"/>
      <c r="W66" s="405"/>
      <c r="X66" s="405"/>
      <c r="Y66" s="405"/>
      <c r="Z66" s="405"/>
      <c r="AA66" s="405"/>
      <c r="AB66" s="405"/>
      <c r="AC66" s="405"/>
      <c r="AD66" s="405"/>
      <c r="AE66" s="405"/>
      <c r="AF66" s="405"/>
      <c r="AG66" s="405"/>
      <c r="AH66" s="405"/>
      <c r="AI66" s="405"/>
      <c r="AJ66" s="405"/>
      <c r="AK66" s="405"/>
      <c r="AL66" s="405"/>
      <c r="AM66" s="405"/>
      <c r="AN66" s="405"/>
      <c r="AO66" s="405"/>
      <c r="AP66" s="405"/>
      <c r="AQ66" s="405"/>
      <c r="AR66" s="405"/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6"/>
      <c r="BD66" s="398" t="s">
        <v>9</v>
      </c>
      <c r="BE66" s="399"/>
      <c r="BF66" s="399"/>
      <c r="BG66" s="399"/>
      <c r="BH66" s="399"/>
      <c r="BI66" s="399"/>
      <c r="BJ66" s="399"/>
      <c r="BK66" s="399"/>
      <c r="BL66" s="399"/>
      <c r="BM66" s="400"/>
      <c r="BN66" s="407">
        <f>BN65</f>
        <v>981640</v>
      </c>
      <c r="BO66" s="408"/>
      <c r="BP66" s="408"/>
      <c r="BQ66" s="408"/>
      <c r="BR66" s="408"/>
      <c r="BS66" s="408"/>
      <c r="BT66" s="408"/>
      <c r="BU66" s="408"/>
      <c r="BV66" s="408"/>
      <c r="BW66" s="408"/>
      <c r="BX66" s="408"/>
      <c r="BY66" s="408"/>
      <c r="BZ66" s="408"/>
      <c r="CA66" s="408"/>
      <c r="CB66" s="409"/>
      <c r="CT66" s="34"/>
    </row>
    <row r="67" spans="1:98" s="17" customFormat="1" ht="15.75"/>
    <row r="68" spans="1:98" s="17" customFormat="1" ht="14.25" customHeight="1">
      <c r="A68" s="380" t="s">
        <v>294</v>
      </c>
      <c r="B68" s="380"/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80"/>
      <c r="AN68" s="380"/>
      <c r="AO68" s="380"/>
      <c r="AP68" s="380"/>
      <c r="AQ68" s="380"/>
      <c r="AR68" s="380"/>
      <c r="AS68" s="380"/>
      <c r="AT68" s="380"/>
      <c r="AU68" s="380"/>
      <c r="AV68" s="380"/>
      <c r="AW68" s="380"/>
      <c r="AX68" s="380"/>
      <c r="AY68" s="380"/>
      <c r="AZ68" s="380"/>
      <c r="BA68" s="380"/>
      <c r="BB68" s="380"/>
      <c r="BC68" s="380"/>
      <c r="BD68" s="380"/>
      <c r="BE68" s="380"/>
      <c r="BF68" s="380"/>
      <c r="BG68" s="380"/>
      <c r="BH68" s="380"/>
      <c r="BI68" s="380"/>
      <c r="BJ68" s="380"/>
      <c r="BK68" s="380"/>
      <c r="BL68" s="380"/>
      <c r="BM68" s="380"/>
      <c r="BN68" s="380"/>
      <c r="BO68" s="380"/>
      <c r="BP68" s="380"/>
      <c r="BQ68" s="380"/>
      <c r="BR68" s="380"/>
      <c r="BS68" s="380"/>
      <c r="BT68" s="380"/>
      <c r="BU68" s="380"/>
      <c r="BV68" s="380"/>
      <c r="BW68" s="380"/>
      <c r="BX68" s="380"/>
      <c r="BY68" s="380"/>
      <c r="BZ68" s="380"/>
      <c r="CA68" s="380"/>
      <c r="CB68" s="380"/>
    </row>
    <row r="69" spans="1:98" s="17" customFormat="1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98" s="17" customFormat="1" ht="14.25" customHeight="1">
      <c r="A70" s="377" t="s">
        <v>89</v>
      </c>
      <c r="B70" s="378"/>
      <c r="C70" s="378"/>
      <c r="D70" s="379"/>
      <c r="E70" s="377" t="s">
        <v>121</v>
      </c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9"/>
      <c r="BD70" s="377" t="s">
        <v>123</v>
      </c>
      <c r="BE70" s="378"/>
      <c r="BF70" s="378"/>
      <c r="BG70" s="378"/>
      <c r="BH70" s="378"/>
      <c r="BI70" s="378"/>
      <c r="BJ70" s="378"/>
      <c r="BK70" s="378"/>
      <c r="BL70" s="378"/>
      <c r="BM70" s="379"/>
      <c r="BN70" s="377" t="s">
        <v>190</v>
      </c>
      <c r="BO70" s="378"/>
      <c r="BP70" s="378"/>
      <c r="BQ70" s="378"/>
      <c r="BR70" s="378"/>
      <c r="BS70" s="378"/>
      <c r="BT70" s="378"/>
      <c r="BU70" s="378"/>
      <c r="BV70" s="378"/>
      <c r="BW70" s="378"/>
      <c r="BX70" s="378"/>
      <c r="BY70" s="378"/>
      <c r="BZ70" s="378"/>
      <c r="CA70" s="378"/>
      <c r="CB70" s="379"/>
    </row>
    <row r="71" spans="1:98" s="17" customFormat="1" ht="14.25" customHeight="1">
      <c r="A71" s="374" t="s">
        <v>96</v>
      </c>
      <c r="B71" s="375"/>
      <c r="C71" s="375"/>
      <c r="D71" s="376"/>
      <c r="E71" s="374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  <c r="Y71" s="375"/>
      <c r="Z71" s="375"/>
      <c r="AA71" s="375"/>
      <c r="AB71" s="375"/>
      <c r="AC71" s="375"/>
      <c r="AD71" s="375"/>
      <c r="AE71" s="375"/>
      <c r="AF71" s="375"/>
      <c r="AG71" s="375"/>
      <c r="AH71" s="375"/>
      <c r="AI71" s="375"/>
      <c r="AJ71" s="375"/>
      <c r="AK71" s="375"/>
      <c r="AL71" s="375"/>
      <c r="AM71" s="375"/>
      <c r="AN71" s="375"/>
      <c r="AO71" s="375"/>
      <c r="AP71" s="375"/>
      <c r="AQ71" s="375"/>
      <c r="AR71" s="375"/>
      <c r="AS71" s="375"/>
      <c r="AT71" s="375"/>
      <c r="AU71" s="375"/>
      <c r="AV71" s="375"/>
      <c r="AW71" s="375"/>
      <c r="AX71" s="375"/>
      <c r="AY71" s="375"/>
      <c r="AZ71" s="375"/>
      <c r="BA71" s="375"/>
      <c r="BB71" s="375"/>
      <c r="BC71" s="376"/>
      <c r="BD71" s="374" t="s">
        <v>221</v>
      </c>
      <c r="BE71" s="375"/>
      <c r="BF71" s="375"/>
      <c r="BG71" s="375"/>
      <c r="BH71" s="375"/>
      <c r="BI71" s="375"/>
      <c r="BJ71" s="375"/>
      <c r="BK71" s="375"/>
      <c r="BL71" s="375"/>
      <c r="BM71" s="376"/>
      <c r="BN71" s="374" t="s">
        <v>222</v>
      </c>
      <c r="BO71" s="375"/>
      <c r="BP71" s="375"/>
      <c r="BQ71" s="375"/>
      <c r="BR71" s="375"/>
      <c r="BS71" s="375"/>
      <c r="BT71" s="375"/>
      <c r="BU71" s="375"/>
      <c r="BV71" s="375"/>
      <c r="BW71" s="375"/>
      <c r="BX71" s="375"/>
      <c r="BY71" s="375"/>
      <c r="BZ71" s="375"/>
      <c r="CA71" s="375"/>
      <c r="CB71" s="376"/>
    </row>
    <row r="72" spans="1:98" s="17" customFormat="1" ht="14.25" customHeight="1">
      <c r="A72" s="383">
        <v>1</v>
      </c>
      <c r="B72" s="384"/>
      <c r="C72" s="384"/>
      <c r="D72" s="385"/>
      <c r="E72" s="383">
        <v>2</v>
      </c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384"/>
      <c r="BB72" s="384"/>
      <c r="BC72" s="385"/>
      <c r="BD72" s="383">
        <v>3</v>
      </c>
      <c r="BE72" s="384"/>
      <c r="BF72" s="384"/>
      <c r="BG72" s="384"/>
      <c r="BH72" s="384"/>
      <c r="BI72" s="384"/>
      <c r="BJ72" s="384"/>
      <c r="BK72" s="384"/>
      <c r="BL72" s="384"/>
      <c r="BM72" s="385"/>
      <c r="BN72" s="569">
        <v>4</v>
      </c>
      <c r="BO72" s="570"/>
      <c r="BP72" s="570"/>
      <c r="BQ72" s="570"/>
      <c r="BR72" s="570"/>
      <c r="BS72" s="570"/>
      <c r="BT72" s="570"/>
      <c r="BU72" s="570"/>
      <c r="BV72" s="570"/>
      <c r="BW72" s="570"/>
      <c r="BX72" s="570"/>
      <c r="BY72" s="570"/>
      <c r="BZ72" s="570"/>
      <c r="CA72" s="570"/>
      <c r="CB72" s="571"/>
    </row>
    <row r="73" spans="1:98" s="17" customFormat="1" ht="14.25" customHeight="1">
      <c r="A73" s="410">
        <v>1</v>
      </c>
      <c r="B73" s="411"/>
      <c r="C73" s="411"/>
      <c r="D73" s="412"/>
      <c r="E73" s="416" t="s">
        <v>283</v>
      </c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  <c r="AI73" s="417"/>
      <c r="AJ73" s="417"/>
      <c r="AK73" s="417"/>
      <c r="AL73" s="417"/>
      <c r="AM73" s="417"/>
      <c r="AN73" s="417"/>
      <c r="AO73" s="417"/>
      <c r="AP73" s="417"/>
      <c r="AQ73" s="417"/>
      <c r="AR73" s="417"/>
      <c r="AS73" s="417"/>
      <c r="AT73" s="417"/>
      <c r="AU73" s="417"/>
      <c r="AV73" s="417"/>
      <c r="AW73" s="417"/>
      <c r="AX73" s="417"/>
      <c r="AY73" s="417"/>
      <c r="AZ73" s="417"/>
      <c r="BA73" s="417"/>
      <c r="BB73" s="417"/>
      <c r="BC73" s="418"/>
      <c r="BD73" s="398">
        <v>1</v>
      </c>
      <c r="BE73" s="399"/>
      <c r="BF73" s="399"/>
      <c r="BG73" s="399"/>
      <c r="BH73" s="399"/>
      <c r="BI73" s="399"/>
      <c r="BJ73" s="399"/>
      <c r="BK73" s="399"/>
      <c r="BL73" s="399"/>
      <c r="BM73" s="400"/>
      <c r="BN73" s="492">
        <v>3500</v>
      </c>
      <c r="BO73" s="493"/>
      <c r="BP73" s="493"/>
      <c r="BQ73" s="493"/>
      <c r="BR73" s="493"/>
      <c r="BS73" s="493"/>
      <c r="BT73" s="493"/>
      <c r="BU73" s="493"/>
      <c r="BV73" s="493"/>
      <c r="BW73" s="493"/>
      <c r="BX73" s="493"/>
      <c r="BY73" s="493"/>
      <c r="BZ73" s="493"/>
      <c r="CA73" s="493"/>
      <c r="CB73" s="494"/>
    </row>
    <row r="74" spans="1:98" s="17" customFormat="1" ht="14.25" customHeight="1">
      <c r="A74" s="410">
        <v>2</v>
      </c>
      <c r="B74" s="411"/>
      <c r="C74" s="411"/>
      <c r="D74" s="412"/>
      <c r="E74" s="416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417"/>
      <c r="AM74" s="417"/>
      <c r="AN74" s="417"/>
      <c r="AO74" s="417"/>
      <c r="AP74" s="417"/>
      <c r="AQ74" s="417"/>
      <c r="AR74" s="417"/>
      <c r="AS74" s="417"/>
      <c r="AT74" s="417"/>
      <c r="AU74" s="417"/>
      <c r="AV74" s="417"/>
      <c r="AW74" s="417"/>
      <c r="AX74" s="417"/>
      <c r="AY74" s="417"/>
      <c r="AZ74" s="417"/>
      <c r="BA74" s="417"/>
      <c r="BB74" s="417"/>
      <c r="BC74" s="418"/>
      <c r="BD74" s="398"/>
      <c r="BE74" s="399"/>
      <c r="BF74" s="399"/>
      <c r="BG74" s="399"/>
      <c r="BH74" s="399"/>
      <c r="BI74" s="399"/>
      <c r="BJ74" s="399"/>
      <c r="BK74" s="399"/>
      <c r="BL74" s="399"/>
      <c r="BM74" s="400"/>
      <c r="BN74" s="492"/>
      <c r="BO74" s="493"/>
      <c r="BP74" s="493"/>
      <c r="BQ74" s="493"/>
      <c r="BR74" s="493"/>
      <c r="BS74" s="493"/>
      <c r="BT74" s="493"/>
      <c r="BU74" s="493"/>
      <c r="BV74" s="493"/>
      <c r="BW74" s="493"/>
      <c r="BX74" s="493"/>
      <c r="BY74" s="493"/>
      <c r="BZ74" s="493"/>
      <c r="CA74" s="493"/>
      <c r="CB74" s="494"/>
    </row>
    <row r="75" spans="1:98" s="17" customFormat="1" ht="14.25" customHeight="1">
      <c r="A75" s="438"/>
      <c r="B75" s="439"/>
      <c r="C75" s="439"/>
      <c r="D75" s="440"/>
      <c r="E75" s="404" t="s">
        <v>119</v>
      </c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5"/>
      <c r="AJ75" s="405"/>
      <c r="AK75" s="405"/>
      <c r="AL75" s="405"/>
      <c r="AM75" s="405"/>
      <c r="AN75" s="405"/>
      <c r="AO75" s="405"/>
      <c r="AP75" s="405"/>
      <c r="AQ75" s="405"/>
      <c r="AR75" s="405"/>
      <c r="AS75" s="405"/>
      <c r="AT75" s="405"/>
      <c r="AU75" s="405"/>
      <c r="AV75" s="405"/>
      <c r="AW75" s="405"/>
      <c r="AX75" s="405"/>
      <c r="AY75" s="405"/>
      <c r="AZ75" s="405"/>
      <c r="BA75" s="405"/>
      <c r="BB75" s="405"/>
      <c r="BC75" s="406"/>
      <c r="BD75" s="398" t="s">
        <v>9</v>
      </c>
      <c r="BE75" s="399"/>
      <c r="BF75" s="399"/>
      <c r="BG75" s="399"/>
      <c r="BH75" s="399"/>
      <c r="BI75" s="399"/>
      <c r="BJ75" s="399"/>
      <c r="BK75" s="399"/>
      <c r="BL75" s="399"/>
      <c r="BM75" s="400"/>
      <c r="BN75" s="413">
        <f>SUM(BN73:BN74)</f>
        <v>3500</v>
      </c>
      <c r="BO75" s="414"/>
      <c r="BP75" s="414"/>
      <c r="BQ75" s="414"/>
      <c r="BR75" s="414"/>
      <c r="BS75" s="414"/>
      <c r="BT75" s="414"/>
      <c r="BU75" s="414"/>
      <c r="BV75" s="414"/>
      <c r="BW75" s="414"/>
      <c r="BX75" s="414"/>
      <c r="BY75" s="414"/>
      <c r="BZ75" s="414"/>
      <c r="CA75" s="414"/>
      <c r="CB75" s="415"/>
    </row>
    <row r="76" spans="1:98" s="17" customFormat="1" ht="14.25" customHeight="1">
      <c r="A76" s="438"/>
      <c r="B76" s="439"/>
      <c r="C76" s="439"/>
      <c r="D76" s="440"/>
      <c r="E76" s="404" t="s">
        <v>120</v>
      </c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05"/>
      <c r="AB76" s="405"/>
      <c r="AC76" s="405"/>
      <c r="AD76" s="405"/>
      <c r="AE76" s="405"/>
      <c r="AF76" s="405"/>
      <c r="AG76" s="405"/>
      <c r="AH76" s="405"/>
      <c r="AI76" s="405"/>
      <c r="AJ76" s="405"/>
      <c r="AK76" s="405"/>
      <c r="AL76" s="405"/>
      <c r="AM76" s="405"/>
      <c r="AN76" s="405"/>
      <c r="AO76" s="405"/>
      <c r="AP76" s="405"/>
      <c r="AQ76" s="405"/>
      <c r="AR76" s="405"/>
      <c r="AS76" s="405"/>
      <c r="AT76" s="405"/>
      <c r="AU76" s="405"/>
      <c r="AV76" s="405"/>
      <c r="AW76" s="405"/>
      <c r="AX76" s="405"/>
      <c r="AY76" s="405"/>
      <c r="AZ76" s="405"/>
      <c r="BA76" s="405"/>
      <c r="BB76" s="405"/>
      <c r="BC76" s="406"/>
      <c r="BD76" s="398" t="s">
        <v>9</v>
      </c>
      <c r="BE76" s="399"/>
      <c r="BF76" s="399"/>
      <c r="BG76" s="399"/>
      <c r="BH76" s="399"/>
      <c r="BI76" s="399"/>
      <c r="BJ76" s="399"/>
      <c r="BK76" s="399"/>
      <c r="BL76" s="399"/>
      <c r="BM76" s="400"/>
      <c r="BN76" s="407">
        <f>BN75</f>
        <v>3500</v>
      </c>
      <c r="BO76" s="408"/>
      <c r="BP76" s="408"/>
      <c r="BQ76" s="408"/>
      <c r="BR76" s="408"/>
      <c r="BS76" s="408"/>
      <c r="BT76" s="408"/>
      <c r="BU76" s="408"/>
      <c r="BV76" s="408"/>
      <c r="BW76" s="408"/>
      <c r="BX76" s="408"/>
      <c r="BY76" s="408"/>
      <c r="BZ76" s="408"/>
      <c r="CA76" s="408"/>
      <c r="CB76" s="409"/>
    </row>
    <row r="77" spans="1:98" s="17" customFormat="1" ht="14.25" customHeight="1"/>
    <row r="78" spans="1:98" s="23" customFormat="1" ht="15.75">
      <c r="A78" s="380" t="s">
        <v>284</v>
      </c>
      <c r="B78" s="380"/>
      <c r="C78" s="380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0"/>
      <c r="R78" s="380"/>
      <c r="S78" s="380"/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0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80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0"/>
      <c r="BM78" s="380"/>
      <c r="BN78" s="380"/>
      <c r="BO78" s="380"/>
      <c r="BP78" s="380"/>
      <c r="BQ78" s="380"/>
      <c r="BR78" s="380"/>
      <c r="BS78" s="380"/>
      <c r="BT78" s="380"/>
      <c r="BU78" s="380"/>
      <c r="BV78" s="380"/>
      <c r="BW78" s="380"/>
      <c r="BX78" s="380"/>
      <c r="BY78" s="380"/>
      <c r="BZ78" s="380"/>
      <c r="CA78" s="380"/>
      <c r="CB78" s="380"/>
    </row>
    <row r="79" spans="1:98" s="23" customFormat="1" ht="15.75">
      <c r="A79" s="380" t="s">
        <v>433</v>
      </c>
      <c r="B79" s="380"/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0"/>
      <c r="AG79" s="380"/>
      <c r="AH79" s="380"/>
      <c r="AI79" s="380"/>
      <c r="AJ79" s="380"/>
      <c r="AK79" s="380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380"/>
      <c r="AZ79" s="380"/>
      <c r="BA79" s="380"/>
      <c r="BB79" s="380"/>
      <c r="BC79" s="380"/>
      <c r="BD79" s="380"/>
      <c r="BE79" s="380"/>
      <c r="BF79" s="380"/>
      <c r="BG79" s="380"/>
      <c r="BH79" s="380"/>
      <c r="BI79" s="380"/>
      <c r="BJ79" s="380"/>
      <c r="BK79" s="380"/>
      <c r="BL79" s="380"/>
      <c r="BM79" s="380"/>
      <c r="BN79" s="380"/>
      <c r="BO79" s="380"/>
      <c r="BP79" s="380"/>
      <c r="BQ79" s="380"/>
      <c r="BR79" s="380"/>
      <c r="BS79" s="380"/>
      <c r="BT79" s="380"/>
      <c r="BU79" s="380"/>
      <c r="BV79" s="380"/>
      <c r="BW79" s="380"/>
      <c r="BX79" s="380"/>
      <c r="BY79" s="380"/>
      <c r="BZ79" s="380"/>
      <c r="CA79" s="380"/>
      <c r="CB79" s="380"/>
    </row>
    <row r="80" spans="1:98" s="23" customFormat="1" ht="15.75">
      <c r="A80" s="221"/>
      <c r="B80" s="380" t="s">
        <v>545</v>
      </c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0"/>
      <c r="BM80" s="380"/>
      <c r="BN80" s="380"/>
      <c r="BO80" s="380"/>
      <c r="BP80" s="380"/>
      <c r="BQ80" s="380"/>
      <c r="BR80" s="380"/>
      <c r="BS80" s="380"/>
      <c r="BT80" s="380"/>
      <c r="BU80" s="380"/>
      <c r="BV80" s="380"/>
      <c r="BW80" s="380"/>
      <c r="BX80" s="380"/>
      <c r="BY80" s="380"/>
      <c r="BZ80" s="380"/>
      <c r="CA80" s="380"/>
      <c r="CB80" s="380"/>
      <c r="CC80" s="380"/>
    </row>
    <row r="81" spans="1:80" s="25" customFormat="1" ht="9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</row>
    <row r="82" spans="1:80">
      <c r="A82" s="377" t="s">
        <v>89</v>
      </c>
      <c r="B82" s="378"/>
      <c r="C82" s="378"/>
      <c r="D82" s="379"/>
      <c r="E82" s="377" t="s">
        <v>121</v>
      </c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8"/>
      <c r="AH82" s="378"/>
      <c r="AI82" s="378"/>
      <c r="AJ82" s="378"/>
      <c r="AK82" s="378"/>
      <c r="AL82" s="378"/>
      <c r="AM82" s="378"/>
      <c r="AN82" s="378"/>
      <c r="AO82" s="378"/>
      <c r="AP82" s="378"/>
      <c r="AQ82" s="378"/>
      <c r="AR82" s="379"/>
      <c r="AS82" s="377" t="s">
        <v>123</v>
      </c>
      <c r="AT82" s="378"/>
      <c r="AU82" s="378"/>
      <c r="AV82" s="378"/>
      <c r="AW82" s="378"/>
      <c r="AX82" s="378"/>
      <c r="AY82" s="378"/>
      <c r="AZ82" s="378"/>
      <c r="BA82" s="378"/>
      <c r="BB82" s="379"/>
      <c r="BC82" s="377" t="s">
        <v>224</v>
      </c>
      <c r="BD82" s="378"/>
      <c r="BE82" s="378"/>
      <c r="BF82" s="378"/>
      <c r="BG82" s="378"/>
      <c r="BH82" s="378"/>
      <c r="BI82" s="378"/>
      <c r="BJ82" s="378"/>
      <c r="BK82" s="378"/>
      <c r="BL82" s="378"/>
      <c r="BM82" s="379"/>
      <c r="BN82" s="377" t="s">
        <v>78</v>
      </c>
      <c r="BO82" s="378"/>
      <c r="BP82" s="378"/>
      <c r="BQ82" s="378"/>
      <c r="BR82" s="378"/>
      <c r="BS82" s="378"/>
      <c r="BT82" s="378"/>
      <c r="BU82" s="378"/>
      <c r="BV82" s="378"/>
      <c r="BW82" s="378"/>
      <c r="BX82" s="378"/>
      <c r="BY82" s="378"/>
      <c r="BZ82" s="378"/>
      <c r="CA82" s="378"/>
      <c r="CB82" s="379"/>
    </row>
    <row r="83" spans="1:80">
      <c r="A83" s="374" t="s">
        <v>96</v>
      </c>
      <c r="B83" s="375"/>
      <c r="C83" s="375"/>
      <c r="D83" s="376"/>
      <c r="E83" s="374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375"/>
      <c r="W83" s="375"/>
      <c r="X83" s="375"/>
      <c r="Y83" s="375"/>
      <c r="Z83" s="375"/>
      <c r="AA83" s="375"/>
      <c r="AB83" s="375"/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  <c r="AN83" s="375"/>
      <c r="AO83" s="375"/>
      <c r="AP83" s="375"/>
      <c r="AQ83" s="375"/>
      <c r="AR83" s="376"/>
      <c r="AS83" s="374"/>
      <c r="AT83" s="375"/>
      <c r="AU83" s="375"/>
      <c r="AV83" s="375"/>
      <c r="AW83" s="375"/>
      <c r="AX83" s="375"/>
      <c r="AY83" s="375"/>
      <c r="AZ83" s="375"/>
      <c r="BA83" s="375"/>
      <c r="BB83" s="376"/>
      <c r="BC83" s="374" t="s">
        <v>225</v>
      </c>
      <c r="BD83" s="375"/>
      <c r="BE83" s="375"/>
      <c r="BF83" s="375"/>
      <c r="BG83" s="375"/>
      <c r="BH83" s="375"/>
      <c r="BI83" s="375"/>
      <c r="BJ83" s="375"/>
      <c r="BK83" s="375"/>
      <c r="BL83" s="375"/>
      <c r="BM83" s="376"/>
      <c r="BN83" s="374" t="s">
        <v>226</v>
      </c>
      <c r="BO83" s="375"/>
      <c r="BP83" s="375"/>
      <c r="BQ83" s="375"/>
      <c r="BR83" s="375"/>
      <c r="BS83" s="375"/>
      <c r="BT83" s="375"/>
      <c r="BU83" s="375"/>
      <c r="BV83" s="375"/>
      <c r="BW83" s="375"/>
      <c r="BX83" s="375"/>
      <c r="BY83" s="375"/>
      <c r="BZ83" s="375"/>
      <c r="CA83" s="375"/>
      <c r="CB83" s="376"/>
    </row>
    <row r="84" spans="1:80">
      <c r="A84" s="374"/>
      <c r="B84" s="375"/>
      <c r="C84" s="375"/>
      <c r="D84" s="376"/>
      <c r="E84" s="374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375"/>
      <c r="AL84" s="375"/>
      <c r="AM84" s="375"/>
      <c r="AN84" s="375"/>
      <c r="AO84" s="375"/>
      <c r="AP84" s="375"/>
      <c r="AQ84" s="375"/>
      <c r="AR84" s="376"/>
      <c r="AS84" s="374"/>
      <c r="AT84" s="375"/>
      <c r="AU84" s="375"/>
      <c r="AV84" s="375"/>
      <c r="AW84" s="375"/>
      <c r="AX84" s="375"/>
      <c r="AY84" s="375"/>
      <c r="AZ84" s="375"/>
      <c r="BA84" s="375"/>
      <c r="BB84" s="376"/>
      <c r="BC84" s="374" t="s">
        <v>130</v>
      </c>
      <c r="BD84" s="375"/>
      <c r="BE84" s="375"/>
      <c r="BF84" s="375"/>
      <c r="BG84" s="375"/>
      <c r="BH84" s="375"/>
      <c r="BI84" s="375"/>
      <c r="BJ84" s="375"/>
      <c r="BK84" s="375"/>
      <c r="BL84" s="375"/>
      <c r="BM84" s="376"/>
      <c r="BN84" s="374"/>
      <c r="BO84" s="375"/>
      <c r="BP84" s="375"/>
      <c r="BQ84" s="375"/>
      <c r="BR84" s="375"/>
      <c r="BS84" s="375"/>
      <c r="BT84" s="375"/>
      <c r="BU84" s="375"/>
      <c r="BV84" s="375"/>
      <c r="BW84" s="375"/>
      <c r="BX84" s="375"/>
      <c r="BY84" s="375"/>
      <c r="BZ84" s="375"/>
      <c r="CA84" s="375"/>
      <c r="CB84" s="376"/>
    </row>
    <row r="85" spans="1:80">
      <c r="A85" s="383"/>
      <c r="B85" s="384"/>
      <c r="C85" s="384"/>
      <c r="D85" s="385"/>
      <c r="E85" s="383">
        <v>1</v>
      </c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  <c r="AQ85" s="384"/>
      <c r="AR85" s="385"/>
      <c r="AS85" s="383">
        <v>2</v>
      </c>
      <c r="AT85" s="384"/>
      <c r="AU85" s="384"/>
      <c r="AV85" s="384"/>
      <c r="AW85" s="384"/>
      <c r="AX85" s="384"/>
      <c r="AY85" s="384"/>
      <c r="AZ85" s="384"/>
      <c r="BA85" s="384"/>
      <c r="BB85" s="385"/>
      <c r="BC85" s="383">
        <v>3</v>
      </c>
      <c r="BD85" s="384"/>
      <c r="BE85" s="384"/>
      <c r="BF85" s="384"/>
      <c r="BG85" s="384"/>
      <c r="BH85" s="384"/>
      <c r="BI85" s="384"/>
      <c r="BJ85" s="384"/>
      <c r="BK85" s="384"/>
      <c r="BL85" s="384"/>
      <c r="BM85" s="385"/>
      <c r="BN85" s="383">
        <v>4</v>
      </c>
      <c r="BO85" s="384"/>
      <c r="BP85" s="384"/>
      <c r="BQ85" s="384"/>
      <c r="BR85" s="384"/>
      <c r="BS85" s="384"/>
      <c r="BT85" s="384"/>
      <c r="BU85" s="384"/>
      <c r="BV85" s="384"/>
      <c r="BW85" s="384"/>
      <c r="BX85" s="384"/>
      <c r="BY85" s="384"/>
      <c r="BZ85" s="384"/>
      <c r="CA85" s="384"/>
      <c r="CB85" s="385"/>
    </row>
    <row r="86" spans="1:80" ht="15" customHeight="1">
      <c r="A86" s="410">
        <v>1</v>
      </c>
      <c r="B86" s="411"/>
      <c r="C86" s="411"/>
      <c r="D86" s="412"/>
      <c r="E86" s="438" t="s">
        <v>551</v>
      </c>
      <c r="F86" s="439"/>
      <c r="G86" s="439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H86" s="439"/>
      <c r="AI86" s="439"/>
      <c r="AJ86" s="439"/>
      <c r="AK86" s="439"/>
      <c r="AL86" s="439"/>
      <c r="AM86" s="439"/>
      <c r="AN86" s="439"/>
      <c r="AO86" s="439"/>
      <c r="AP86" s="439"/>
      <c r="AQ86" s="439"/>
      <c r="AR86" s="440"/>
      <c r="AS86" s="410">
        <v>2</v>
      </c>
      <c r="AT86" s="411"/>
      <c r="AU86" s="411"/>
      <c r="AV86" s="411"/>
      <c r="AW86" s="411"/>
      <c r="AX86" s="411"/>
      <c r="AY86" s="411"/>
      <c r="AZ86" s="411"/>
      <c r="BA86" s="411"/>
      <c r="BB86" s="412"/>
      <c r="BC86" s="398">
        <v>2340</v>
      </c>
      <c r="BD86" s="399"/>
      <c r="BE86" s="399"/>
      <c r="BF86" s="399"/>
      <c r="BG86" s="399"/>
      <c r="BH86" s="399"/>
      <c r="BI86" s="399"/>
      <c r="BJ86" s="399"/>
      <c r="BK86" s="399"/>
      <c r="BL86" s="399"/>
      <c r="BM86" s="400"/>
      <c r="BN86" s="486">
        <f>AS86*BC86</f>
        <v>4680</v>
      </c>
      <c r="BO86" s="487"/>
      <c r="BP86" s="487"/>
      <c r="BQ86" s="487"/>
      <c r="BR86" s="487"/>
      <c r="BS86" s="487"/>
      <c r="BT86" s="487"/>
      <c r="BU86" s="487"/>
      <c r="BV86" s="487"/>
      <c r="BW86" s="487"/>
      <c r="BX86" s="487"/>
      <c r="BY86" s="487"/>
      <c r="BZ86" s="487"/>
      <c r="CA86" s="487"/>
      <c r="CB86" s="488"/>
    </row>
    <row r="87" spans="1:80" ht="15" customHeight="1">
      <c r="A87" s="410"/>
      <c r="B87" s="411"/>
      <c r="C87" s="411"/>
      <c r="D87" s="412"/>
      <c r="E87" s="438" t="s">
        <v>552</v>
      </c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39"/>
      <c r="AL87" s="439"/>
      <c r="AM87" s="439"/>
      <c r="AN87" s="439"/>
      <c r="AO87" s="439"/>
      <c r="AP87" s="439"/>
      <c r="AQ87" s="439"/>
      <c r="AR87" s="440"/>
      <c r="AS87" s="410">
        <v>4</v>
      </c>
      <c r="AT87" s="411"/>
      <c r="AU87" s="411"/>
      <c r="AV87" s="411"/>
      <c r="AW87" s="411"/>
      <c r="AX87" s="411"/>
      <c r="AY87" s="411"/>
      <c r="AZ87" s="411"/>
      <c r="BA87" s="411"/>
      <c r="BB87" s="412"/>
      <c r="BC87" s="398">
        <v>1500</v>
      </c>
      <c r="BD87" s="399"/>
      <c r="BE87" s="399"/>
      <c r="BF87" s="399"/>
      <c r="BG87" s="399"/>
      <c r="BH87" s="399"/>
      <c r="BI87" s="399"/>
      <c r="BJ87" s="399"/>
      <c r="BK87" s="399"/>
      <c r="BL87" s="399"/>
      <c r="BM87" s="400"/>
      <c r="BN87" s="486">
        <f>AS87*BC87</f>
        <v>6000</v>
      </c>
      <c r="BO87" s="487"/>
      <c r="BP87" s="487"/>
      <c r="BQ87" s="487"/>
      <c r="BR87" s="487"/>
      <c r="BS87" s="487"/>
      <c r="BT87" s="487"/>
      <c r="BU87" s="487"/>
      <c r="BV87" s="487"/>
      <c r="BW87" s="487"/>
      <c r="BX87" s="487"/>
      <c r="BY87" s="487"/>
      <c r="BZ87" s="487"/>
      <c r="CA87" s="487"/>
      <c r="CB87" s="488"/>
    </row>
    <row r="88" spans="1:80" ht="15" customHeight="1">
      <c r="A88" s="398"/>
      <c r="B88" s="399"/>
      <c r="C88" s="399"/>
      <c r="D88" s="400"/>
      <c r="E88" s="416" t="s">
        <v>553</v>
      </c>
      <c r="F88" s="531"/>
      <c r="G88" s="531"/>
      <c r="H88" s="531"/>
      <c r="I88" s="531"/>
      <c r="J88" s="531"/>
      <c r="K88" s="531"/>
      <c r="L88" s="531"/>
      <c r="M88" s="531"/>
      <c r="N88" s="531"/>
      <c r="O88" s="531"/>
      <c r="P88" s="531"/>
      <c r="Q88" s="531"/>
      <c r="R88" s="531"/>
      <c r="S88" s="531"/>
      <c r="T88" s="531"/>
      <c r="U88" s="531"/>
      <c r="V88" s="531"/>
      <c r="W88" s="531"/>
      <c r="X88" s="531"/>
      <c r="Y88" s="531"/>
      <c r="Z88" s="531"/>
      <c r="AA88" s="531"/>
      <c r="AB88" s="531"/>
      <c r="AC88" s="531"/>
      <c r="AD88" s="531"/>
      <c r="AE88" s="531"/>
      <c r="AF88" s="531"/>
      <c r="AG88" s="531"/>
      <c r="AH88" s="531"/>
      <c r="AI88" s="531"/>
      <c r="AJ88" s="531"/>
      <c r="AK88" s="531"/>
      <c r="AL88" s="531"/>
      <c r="AM88" s="531"/>
      <c r="AN88" s="531"/>
      <c r="AO88" s="531"/>
      <c r="AP88" s="531"/>
      <c r="AQ88" s="531"/>
      <c r="AR88" s="532"/>
      <c r="AS88" s="410">
        <v>1</v>
      </c>
      <c r="AT88" s="411"/>
      <c r="AU88" s="411"/>
      <c r="AV88" s="411"/>
      <c r="AW88" s="411"/>
      <c r="AX88" s="411"/>
      <c r="AY88" s="411"/>
      <c r="AZ88" s="411"/>
      <c r="BA88" s="411"/>
      <c r="BB88" s="412"/>
      <c r="BC88" s="395">
        <v>750</v>
      </c>
      <c r="BD88" s="396"/>
      <c r="BE88" s="396"/>
      <c r="BF88" s="396"/>
      <c r="BG88" s="396"/>
      <c r="BH88" s="396"/>
      <c r="BI88" s="396"/>
      <c r="BJ88" s="396"/>
      <c r="BK88" s="396"/>
      <c r="BL88" s="396"/>
      <c r="BM88" s="397"/>
      <c r="BN88" s="533">
        <f t="shared" ref="BN88:BN101" si="0">BC88*AS88</f>
        <v>750</v>
      </c>
      <c r="BO88" s="534"/>
      <c r="BP88" s="534"/>
      <c r="BQ88" s="534"/>
      <c r="BR88" s="534"/>
      <c r="BS88" s="534"/>
      <c r="BT88" s="534"/>
      <c r="BU88" s="534"/>
      <c r="BV88" s="534"/>
      <c r="BW88" s="534"/>
      <c r="BX88" s="534"/>
      <c r="BY88" s="534"/>
      <c r="BZ88" s="534"/>
      <c r="CA88" s="534"/>
      <c r="CB88" s="535"/>
    </row>
    <row r="89" spans="1:80" ht="15" customHeight="1">
      <c r="A89" s="398"/>
      <c r="B89" s="399"/>
      <c r="C89" s="399"/>
      <c r="D89" s="400"/>
      <c r="E89" s="416" t="s">
        <v>554</v>
      </c>
      <c r="F89" s="417"/>
      <c r="G89" s="417"/>
      <c r="H89" s="417"/>
      <c r="I89" s="417"/>
      <c r="J89" s="417"/>
      <c r="K89" s="417"/>
      <c r="L89" s="417"/>
      <c r="M89" s="417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417"/>
      <c r="AJ89" s="417"/>
      <c r="AK89" s="417"/>
      <c r="AL89" s="417"/>
      <c r="AM89" s="417"/>
      <c r="AN89" s="417"/>
      <c r="AO89" s="417"/>
      <c r="AP89" s="417"/>
      <c r="AQ89" s="417"/>
      <c r="AR89" s="418"/>
      <c r="AS89" s="410">
        <v>1</v>
      </c>
      <c r="AT89" s="411"/>
      <c r="AU89" s="411"/>
      <c r="AV89" s="411"/>
      <c r="AW89" s="411"/>
      <c r="AX89" s="411"/>
      <c r="AY89" s="411"/>
      <c r="AZ89" s="411"/>
      <c r="BA89" s="411"/>
      <c r="BB89" s="412"/>
      <c r="BC89" s="395">
        <v>170</v>
      </c>
      <c r="BD89" s="396"/>
      <c r="BE89" s="396"/>
      <c r="BF89" s="396"/>
      <c r="BG89" s="396"/>
      <c r="BH89" s="396"/>
      <c r="BI89" s="396"/>
      <c r="BJ89" s="396"/>
      <c r="BK89" s="396"/>
      <c r="BL89" s="396"/>
      <c r="BM89" s="397"/>
      <c r="BN89" s="533">
        <f t="shared" si="0"/>
        <v>170</v>
      </c>
      <c r="BO89" s="534"/>
      <c r="BP89" s="534"/>
      <c r="BQ89" s="534"/>
      <c r="BR89" s="534"/>
      <c r="BS89" s="534"/>
      <c r="BT89" s="534"/>
      <c r="BU89" s="534"/>
      <c r="BV89" s="534"/>
      <c r="BW89" s="534"/>
      <c r="BX89" s="534"/>
      <c r="BY89" s="534"/>
      <c r="BZ89" s="534"/>
      <c r="CA89" s="534"/>
      <c r="CB89" s="535"/>
    </row>
    <row r="90" spans="1:80" ht="15" customHeight="1">
      <c r="A90" s="398"/>
      <c r="B90" s="399"/>
      <c r="C90" s="399"/>
      <c r="D90" s="400"/>
      <c r="E90" s="416" t="s">
        <v>459</v>
      </c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417"/>
      <c r="AE90" s="417"/>
      <c r="AF90" s="417"/>
      <c r="AG90" s="417"/>
      <c r="AH90" s="417"/>
      <c r="AI90" s="417"/>
      <c r="AJ90" s="417"/>
      <c r="AK90" s="417"/>
      <c r="AL90" s="417"/>
      <c r="AM90" s="417"/>
      <c r="AN90" s="417"/>
      <c r="AO90" s="417"/>
      <c r="AP90" s="417"/>
      <c r="AQ90" s="417"/>
      <c r="AR90" s="418"/>
      <c r="AS90" s="410">
        <v>300</v>
      </c>
      <c r="AT90" s="411"/>
      <c r="AU90" s="411"/>
      <c r="AV90" s="411"/>
      <c r="AW90" s="411"/>
      <c r="AX90" s="411"/>
      <c r="AY90" s="411"/>
      <c r="AZ90" s="411"/>
      <c r="BA90" s="411"/>
      <c r="BB90" s="412"/>
      <c r="BC90" s="395">
        <v>1</v>
      </c>
      <c r="BD90" s="396"/>
      <c r="BE90" s="396"/>
      <c r="BF90" s="396"/>
      <c r="BG90" s="396"/>
      <c r="BH90" s="396"/>
      <c r="BI90" s="396"/>
      <c r="BJ90" s="396"/>
      <c r="BK90" s="396"/>
      <c r="BL90" s="396"/>
      <c r="BM90" s="397"/>
      <c r="BN90" s="533">
        <f t="shared" si="0"/>
        <v>300</v>
      </c>
      <c r="BO90" s="534"/>
      <c r="BP90" s="534"/>
      <c r="BQ90" s="534"/>
      <c r="BR90" s="534"/>
      <c r="BS90" s="534"/>
      <c r="BT90" s="534"/>
      <c r="BU90" s="534"/>
      <c r="BV90" s="534"/>
      <c r="BW90" s="534"/>
      <c r="BX90" s="534"/>
      <c r="BY90" s="534"/>
      <c r="BZ90" s="534"/>
      <c r="CA90" s="534"/>
      <c r="CB90" s="535"/>
    </row>
    <row r="91" spans="1:80" ht="15" customHeight="1">
      <c r="A91" s="410"/>
      <c r="B91" s="411"/>
      <c r="C91" s="411"/>
      <c r="D91" s="412"/>
      <c r="E91" s="438" t="s">
        <v>457</v>
      </c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  <c r="AQ91" s="439"/>
      <c r="AR91" s="440"/>
      <c r="AS91" s="410">
        <v>14</v>
      </c>
      <c r="AT91" s="411"/>
      <c r="AU91" s="411"/>
      <c r="AV91" s="411"/>
      <c r="AW91" s="411"/>
      <c r="AX91" s="411"/>
      <c r="AY91" s="411"/>
      <c r="AZ91" s="411"/>
      <c r="BA91" s="411"/>
      <c r="BB91" s="412"/>
      <c r="BC91" s="398">
        <v>375</v>
      </c>
      <c r="BD91" s="399"/>
      <c r="BE91" s="399"/>
      <c r="BF91" s="399"/>
      <c r="BG91" s="399"/>
      <c r="BH91" s="399"/>
      <c r="BI91" s="399"/>
      <c r="BJ91" s="399"/>
      <c r="BK91" s="399"/>
      <c r="BL91" s="399"/>
      <c r="BM91" s="400"/>
      <c r="BN91" s="486">
        <f>AS91*BC91</f>
        <v>5250</v>
      </c>
      <c r="BO91" s="487"/>
      <c r="BP91" s="487"/>
      <c r="BQ91" s="487"/>
      <c r="BR91" s="487"/>
      <c r="BS91" s="487"/>
      <c r="BT91" s="487"/>
      <c r="BU91" s="487"/>
      <c r="BV91" s="487"/>
      <c r="BW91" s="487"/>
      <c r="BX91" s="487"/>
      <c r="BY91" s="487"/>
      <c r="BZ91" s="487"/>
      <c r="CA91" s="487"/>
      <c r="CB91" s="488"/>
    </row>
    <row r="92" spans="1:80" ht="15" customHeight="1">
      <c r="A92" s="410"/>
      <c r="B92" s="411"/>
      <c r="C92" s="411"/>
      <c r="D92" s="412"/>
      <c r="E92" s="438" t="s">
        <v>560</v>
      </c>
      <c r="F92" s="439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H92" s="439"/>
      <c r="AI92" s="439"/>
      <c r="AJ92" s="439"/>
      <c r="AK92" s="439"/>
      <c r="AL92" s="439"/>
      <c r="AM92" s="439"/>
      <c r="AN92" s="439"/>
      <c r="AO92" s="439"/>
      <c r="AP92" s="439"/>
      <c r="AQ92" s="439"/>
      <c r="AR92" s="440"/>
      <c r="AS92" s="410">
        <v>20</v>
      </c>
      <c r="AT92" s="411"/>
      <c r="AU92" s="411"/>
      <c r="AV92" s="411"/>
      <c r="AW92" s="411"/>
      <c r="AX92" s="411"/>
      <c r="AY92" s="411"/>
      <c r="AZ92" s="411"/>
      <c r="BA92" s="411"/>
      <c r="BB92" s="412"/>
      <c r="BC92" s="398">
        <v>15</v>
      </c>
      <c r="BD92" s="399"/>
      <c r="BE92" s="399"/>
      <c r="BF92" s="399"/>
      <c r="BG92" s="399"/>
      <c r="BH92" s="399"/>
      <c r="BI92" s="399"/>
      <c r="BJ92" s="399"/>
      <c r="BK92" s="399"/>
      <c r="BL92" s="399"/>
      <c r="BM92" s="400"/>
      <c r="BN92" s="486">
        <f>AS92*BC92</f>
        <v>300</v>
      </c>
      <c r="BO92" s="487"/>
      <c r="BP92" s="487"/>
      <c r="BQ92" s="487"/>
      <c r="BR92" s="487"/>
      <c r="BS92" s="487"/>
      <c r="BT92" s="487"/>
      <c r="BU92" s="487"/>
      <c r="BV92" s="487"/>
      <c r="BW92" s="487"/>
      <c r="BX92" s="487"/>
      <c r="BY92" s="487"/>
      <c r="BZ92" s="487"/>
      <c r="CA92" s="487"/>
      <c r="CB92" s="488"/>
    </row>
    <row r="93" spans="1:80" ht="15" customHeight="1">
      <c r="A93" s="410"/>
      <c r="B93" s="411"/>
      <c r="C93" s="411"/>
      <c r="D93" s="412"/>
      <c r="E93" s="438" t="s">
        <v>561</v>
      </c>
      <c r="F93" s="439"/>
      <c r="G93" s="439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  <c r="T93" s="439"/>
      <c r="U93" s="439"/>
      <c r="V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H93" s="439"/>
      <c r="AI93" s="439"/>
      <c r="AJ93" s="439"/>
      <c r="AK93" s="439"/>
      <c r="AL93" s="439"/>
      <c r="AM93" s="439"/>
      <c r="AN93" s="439"/>
      <c r="AO93" s="439"/>
      <c r="AP93" s="439"/>
      <c r="AQ93" s="439"/>
      <c r="AR93" s="440"/>
      <c r="AS93" s="410">
        <v>5</v>
      </c>
      <c r="AT93" s="411"/>
      <c r="AU93" s="411"/>
      <c r="AV93" s="411"/>
      <c r="AW93" s="411"/>
      <c r="AX93" s="411"/>
      <c r="AY93" s="411"/>
      <c r="AZ93" s="411"/>
      <c r="BA93" s="411"/>
      <c r="BB93" s="412"/>
      <c r="BC93" s="398">
        <v>27</v>
      </c>
      <c r="BD93" s="399"/>
      <c r="BE93" s="399"/>
      <c r="BF93" s="399"/>
      <c r="BG93" s="399"/>
      <c r="BH93" s="399"/>
      <c r="BI93" s="399"/>
      <c r="BJ93" s="399"/>
      <c r="BK93" s="399"/>
      <c r="BL93" s="399"/>
      <c r="BM93" s="400"/>
      <c r="BN93" s="486">
        <f>AS93*BC93</f>
        <v>135</v>
      </c>
      <c r="BO93" s="487"/>
      <c r="BP93" s="487"/>
      <c r="BQ93" s="487"/>
      <c r="BR93" s="487"/>
      <c r="BS93" s="487"/>
      <c r="BT93" s="487"/>
      <c r="BU93" s="487"/>
      <c r="BV93" s="487"/>
      <c r="BW93" s="487"/>
      <c r="BX93" s="487"/>
      <c r="BY93" s="487"/>
      <c r="BZ93" s="487"/>
      <c r="CA93" s="487"/>
      <c r="CB93" s="488"/>
    </row>
    <row r="94" spans="1:80" ht="15" customHeight="1">
      <c r="A94" s="410"/>
      <c r="B94" s="411"/>
      <c r="C94" s="411"/>
      <c r="D94" s="412"/>
      <c r="E94" s="438" t="s">
        <v>562</v>
      </c>
      <c r="F94" s="439"/>
      <c r="G94" s="439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  <c r="T94" s="439"/>
      <c r="U94" s="439"/>
      <c r="V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H94" s="439"/>
      <c r="AI94" s="439"/>
      <c r="AJ94" s="439"/>
      <c r="AK94" s="439"/>
      <c r="AL94" s="439"/>
      <c r="AM94" s="439"/>
      <c r="AN94" s="439"/>
      <c r="AO94" s="439"/>
      <c r="AP94" s="439"/>
      <c r="AQ94" s="439"/>
      <c r="AR94" s="440"/>
      <c r="AS94" s="410">
        <v>2</v>
      </c>
      <c r="AT94" s="411"/>
      <c r="AU94" s="411"/>
      <c r="AV94" s="411"/>
      <c r="AW94" s="411"/>
      <c r="AX94" s="411"/>
      <c r="AY94" s="411"/>
      <c r="AZ94" s="411"/>
      <c r="BA94" s="411"/>
      <c r="BB94" s="412"/>
      <c r="BC94" s="398">
        <v>350</v>
      </c>
      <c r="BD94" s="399"/>
      <c r="BE94" s="399"/>
      <c r="BF94" s="399"/>
      <c r="BG94" s="399"/>
      <c r="BH94" s="399"/>
      <c r="BI94" s="399"/>
      <c r="BJ94" s="399"/>
      <c r="BK94" s="399"/>
      <c r="BL94" s="399"/>
      <c r="BM94" s="400"/>
      <c r="BN94" s="486">
        <f>AS94*BC94</f>
        <v>700</v>
      </c>
      <c r="BO94" s="487"/>
      <c r="BP94" s="487"/>
      <c r="BQ94" s="487"/>
      <c r="BR94" s="487"/>
      <c r="BS94" s="487"/>
      <c r="BT94" s="487"/>
      <c r="BU94" s="487"/>
      <c r="BV94" s="487"/>
      <c r="BW94" s="487"/>
      <c r="BX94" s="487"/>
      <c r="BY94" s="487"/>
      <c r="BZ94" s="487"/>
      <c r="CA94" s="487"/>
      <c r="CB94" s="488"/>
    </row>
    <row r="95" spans="1:80" ht="15" customHeight="1">
      <c r="A95" s="410"/>
      <c r="B95" s="411"/>
      <c r="C95" s="411"/>
      <c r="D95" s="412"/>
      <c r="E95" s="438" t="s">
        <v>496</v>
      </c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39"/>
      <c r="AL95" s="439"/>
      <c r="AM95" s="439"/>
      <c r="AN95" s="439"/>
      <c r="AO95" s="439"/>
      <c r="AP95" s="439"/>
      <c r="AQ95" s="439"/>
      <c r="AR95" s="440"/>
      <c r="AS95" s="410">
        <v>2</v>
      </c>
      <c r="AT95" s="411"/>
      <c r="AU95" s="411"/>
      <c r="AV95" s="411"/>
      <c r="AW95" s="411"/>
      <c r="AX95" s="411"/>
      <c r="AY95" s="411"/>
      <c r="AZ95" s="411"/>
      <c r="BA95" s="411"/>
      <c r="BB95" s="412"/>
      <c r="BC95" s="398">
        <v>145</v>
      </c>
      <c r="BD95" s="399"/>
      <c r="BE95" s="399"/>
      <c r="BF95" s="399"/>
      <c r="BG95" s="399"/>
      <c r="BH95" s="399"/>
      <c r="BI95" s="399"/>
      <c r="BJ95" s="399"/>
      <c r="BK95" s="399"/>
      <c r="BL95" s="399"/>
      <c r="BM95" s="400"/>
      <c r="BN95" s="486">
        <f>AS95*BC95</f>
        <v>290</v>
      </c>
      <c r="BO95" s="487"/>
      <c r="BP95" s="487"/>
      <c r="BQ95" s="487"/>
      <c r="BR95" s="487"/>
      <c r="BS95" s="487"/>
      <c r="BT95" s="487"/>
      <c r="BU95" s="487"/>
      <c r="BV95" s="487"/>
      <c r="BW95" s="487"/>
      <c r="BX95" s="487"/>
      <c r="BY95" s="487"/>
      <c r="BZ95" s="487"/>
      <c r="CA95" s="487"/>
      <c r="CB95" s="488"/>
    </row>
    <row r="96" spans="1:80" ht="15" customHeight="1">
      <c r="A96" s="398"/>
      <c r="B96" s="399"/>
      <c r="C96" s="399"/>
      <c r="D96" s="400"/>
      <c r="E96" s="416" t="s">
        <v>555</v>
      </c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417"/>
      <c r="AJ96" s="417"/>
      <c r="AK96" s="417"/>
      <c r="AL96" s="417"/>
      <c r="AM96" s="417"/>
      <c r="AN96" s="417"/>
      <c r="AO96" s="417"/>
      <c r="AP96" s="417"/>
      <c r="AQ96" s="417"/>
      <c r="AR96" s="418"/>
      <c r="AS96" s="410">
        <v>2</v>
      </c>
      <c r="AT96" s="411"/>
      <c r="AU96" s="411"/>
      <c r="AV96" s="411"/>
      <c r="AW96" s="411"/>
      <c r="AX96" s="411"/>
      <c r="AY96" s="411"/>
      <c r="AZ96" s="411"/>
      <c r="BA96" s="411"/>
      <c r="BB96" s="412"/>
      <c r="BC96" s="395">
        <v>580</v>
      </c>
      <c r="BD96" s="396"/>
      <c r="BE96" s="396"/>
      <c r="BF96" s="396"/>
      <c r="BG96" s="396"/>
      <c r="BH96" s="396"/>
      <c r="BI96" s="396"/>
      <c r="BJ96" s="396"/>
      <c r="BK96" s="396"/>
      <c r="BL96" s="396"/>
      <c r="BM96" s="397"/>
      <c r="BN96" s="533">
        <f t="shared" si="0"/>
        <v>1160</v>
      </c>
      <c r="BO96" s="534"/>
      <c r="BP96" s="534"/>
      <c r="BQ96" s="534"/>
      <c r="BR96" s="534"/>
      <c r="BS96" s="534"/>
      <c r="BT96" s="534"/>
      <c r="BU96" s="534"/>
      <c r="BV96" s="534"/>
      <c r="BW96" s="534"/>
      <c r="BX96" s="534"/>
      <c r="BY96" s="534"/>
      <c r="BZ96" s="534"/>
      <c r="CA96" s="534"/>
      <c r="CB96" s="535"/>
    </row>
    <row r="97" spans="1:98" ht="15" customHeight="1">
      <c r="A97" s="398"/>
      <c r="B97" s="399"/>
      <c r="C97" s="399"/>
      <c r="D97" s="400"/>
      <c r="E97" s="416" t="s">
        <v>556</v>
      </c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17"/>
      <c r="AD97" s="417"/>
      <c r="AE97" s="417"/>
      <c r="AF97" s="417"/>
      <c r="AG97" s="417"/>
      <c r="AH97" s="417"/>
      <c r="AI97" s="417"/>
      <c r="AJ97" s="417"/>
      <c r="AK97" s="417"/>
      <c r="AL97" s="417"/>
      <c r="AM97" s="417"/>
      <c r="AN97" s="417"/>
      <c r="AO97" s="417"/>
      <c r="AP97" s="417"/>
      <c r="AQ97" s="417"/>
      <c r="AR97" s="418"/>
      <c r="AS97" s="590">
        <v>1</v>
      </c>
      <c r="AT97" s="591"/>
      <c r="AU97" s="591"/>
      <c r="AV97" s="591"/>
      <c r="AW97" s="591"/>
      <c r="AX97" s="591"/>
      <c r="AY97" s="591"/>
      <c r="AZ97" s="591"/>
      <c r="BA97" s="591"/>
      <c r="BB97" s="592"/>
      <c r="BC97" s="395">
        <v>372</v>
      </c>
      <c r="BD97" s="396"/>
      <c r="BE97" s="396"/>
      <c r="BF97" s="396"/>
      <c r="BG97" s="396"/>
      <c r="BH97" s="396"/>
      <c r="BI97" s="396"/>
      <c r="BJ97" s="396"/>
      <c r="BK97" s="396"/>
      <c r="BL97" s="396"/>
      <c r="BM97" s="397"/>
      <c r="BN97" s="533">
        <f t="shared" si="0"/>
        <v>372</v>
      </c>
      <c r="BO97" s="534"/>
      <c r="BP97" s="534"/>
      <c r="BQ97" s="534"/>
      <c r="BR97" s="534"/>
      <c r="BS97" s="534"/>
      <c r="BT97" s="534"/>
      <c r="BU97" s="534"/>
      <c r="BV97" s="534"/>
      <c r="BW97" s="534"/>
      <c r="BX97" s="534"/>
      <c r="BY97" s="534"/>
      <c r="BZ97" s="534"/>
      <c r="CA97" s="534"/>
      <c r="CB97" s="535"/>
    </row>
    <row r="98" spans="1:98" ht="15" customHeight="1">
      <c r="A98" s="398"/>
      <c r="B98" s="399"/>
      <c r="C98" s="399"/>
      <c r="D98" s="400"/>
      <c r="E98" s="416" t="s">
        <v>557</v>
      </c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417"/>
      <c r="AJ98" s="417"/>
      <c r="AK98" s="417"/>
      <c r="AL98" s="417"/>
      <c r="AM98" s="417"/>
      <c r="AN98" s="417"/>
      <c r="AO98" s="417"/>
      <c r="AP98" s="417"/>
      <c r="AQ98" s="417"/>
      <c r="AR98" s="418"/>
      <c r="AS98" s="590">
        <v>12</v>
      </c>
      <c r="AT98" s="591"/>
      <c r="AU98" s="591"/>
      <c r="AV98" s="591"/>
      <c r="AW98" s="591"/>
      <c r="AX98" s="591"/>
      <c r="AY98" s="591"/>
      <c r="AZ98" s="591"/>
      <c r="BA98" s="591"/>
      <c r="BB98" s="592"/>
      <c r="BC98" s="395">
        <v>25</v>
      </c>
      <c r="BD98" s="396"/>
      <c r="BE98" s="396"/>
      <c r="BF98" s="396"/>
      <c r="BG98" s="396"/>
      <c r="BH98" s="396"/>
      <c r="BI98" s="396"/>
      <c r="BJ98" s="396"/>
      <c r="BK98" s="396"/>
      <c r="BL98" s="396"/>
      <c r="BM98" s="397"/>
      <c r="BN98" s="533">
        <f t="shared" si="0"/>
        <v>300</v>
      </c>
      <c r="BO98" s="534"/>
      <c r="BP98" s="534"/>
      <c r="BQ98" s="534"/>
      <c r="BR98" s="534"/>
      <c r="BS98" s="534"/>
      <c r="BT98" s="534"/>
      <c r="BU98" s="534"/>
      <c r="BV98" s="534"/>
      <c r="BW98" s="534"/>
      <c r="BX98" s="534"/>
      <c r="BY98" s="534"/>
      <c r="BZ98" s="534"/>
      <c r="CA98" s="534"/>
      <c r="CB98" s="535"/>
    </row>
    <row r="99" spans="1:98" ht="15" customHeight="1">
      <c r="A99" s="398"/>
      <c r="B99" s="399"/>
      <c r="C99" s="399"/>
      <c r="D99" s="400"/>
      <c r="E99" s="416" t="s">
        <v>493</v>
      </c>
      <c r="F99" s="417"/>
      <c r="G99" s="417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17"/>
      <c r="AD99" s="417"/>
      <c r="AE99" s="417"/>
      <c r="AF99" s="417"/>
      <c r="AG99" s="417"/>
      <c r="AH99" s="417"/>
      <c r="AI99" s="417"/>
      <c r="AJ99" s="417"/>
      <c r="AK99" s="417"/>
      <c r="AL99" s="417"/>
      <c r="AM99" s="417"/>
      <c r="AN99" s="417"/>
      <c r="AO99" s="417"/>
      <c r="AP99" s="417"/>
      <c r="AQ99" s="417"/>
      <c r="AR99" s="418"/>
      <c r="AS99" s="410">
        <v>10</v>
      </c>
      <c r="AT99" s="411"/>
      <c r="AU99" s="411"/>
      <c r="AV99" s="411"/>
      <c r="AW99" s="411"/>
      <c r="AX99" s="411"/>
      <c r="AY99" s="411"/>
      <c r="AZ99" s="411"/>
      <c r="BA99" s="411"/>
      <c r="BB99" s="412"/>
      <c r="BC99" s="395">
        <v>120</v>
      </c>
      <c r="BD99" s="396"/>
      <c r="BE99" s="396"/>
      <c r="BF99" s="396"/>
      <c r="BG99" s="396"/>
      <c r="BH99" s="396"/>
      <c r="BI99" s="396"/>
      <c r="BJ99" s="396"/>
      <c r="BK99" s="396"/>
      <c r="BL99" s="396"/>
      <c r="BM99" s="397"/>
      <c r="BN99" s="533">
        <f t="shared" si="0"/>
        <v>1200</v>
      </c>
      <c r="BO99" s="534"/>
      <c r="BP99" s="534"/>
      <c r="BQ99" s="534"/>
      <c r="BR99" s="534"/>
      <c r="BS99" s="534"/>
      <c r="BT99" s="534"/>
      <c r="BU99" s="534"/>
      <c r="BV99" s="534"/>
      <c r="BW99" s="534"/>
      <c r="BX99" s="534"/>
      <c r="BY99" s="534"/>
      <c r="BZ99" s="534"/>
      <c r="CA99" s="534"/>
      <c r="CB99" s="535"/>
    </row>
    <row r="100" spans="1:98" ht="15" customHeight="1">
      <c r="A100" s="398"/>
      <c r="B100" s="399"/>
      <c r="C100" s="399"/>
      <c r="D100" s="400"/>
      <c r="E100" s="416" t="s">
        <v>558</v>
      </c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  <c r="AK100" s="417"/>
      <c r="AL100" s="417"/>
      <c r="AM100" s="417"/>
      <c r="AN100" s="417"/>
      <c r="AO100" s="417"/>
      <c r="AP100" s="417"/>
      <c r="AQ100" s="417"/>
      <c r="AR100" s="418"/>
      <c r="AS100" s="410">
        <v>10</v>
      </c>
      <c r="AT100" s="411"/>
      <c r="AU100" s="411"/>
      <c r="AV100" s="411"/>
      <c r="AW100" s="411"/>
      <c r="AX100" s="411"/>
      <c r="AY100" s="411"/>
      <c r="AZ100" s="411"/>
      <c r="BA100" s="411"/>
      <c r="BB100" s="412"/>
      <c r="BC100" s="395">
        <v>22.5</v>
      </c>
      <c r="BD100" s="396"/>
      <c r="BE100" s="396"/>
      <c r="BF100" s="396"/>
      <c r="BG100" s="396"/>
      <c r="BH100" s="396"/>
      <c r="BI100" s="396"/>
      <c r="BJ100" s="396"/>
      <c r="BK100" s="396"/>
      <c r="BL100" s="396"/>
      <c r="BM100" s="397"/>
      <c r="BN100" s="533">
        <f t="shared" si="0"/>
        <v>225</v>
      </c>
      <c r="BO100" s="534"/>
      <c r="BP100" s="534"/>
      <c r="BQ100" s="534"/>
      <c r="BR100" s="534"/>
      <c r="BS100" s="534"/>
      <c r="BT100" s="534"/>
      <c r="BU100" s="534"/>
      <c r="BV100" s="534"/>
      <c r="BW100" s="534"/>
      <c r="BX100" s="534"/>
      <c r="BY100" s="534"/>
      <c r="BZ100" s="534"/>
      <c r="CA100" s="534"/>
      <c r="CB100" s="535"/>
    </row>
    <row r="101" spans="1:98" ht="15" customHeight="1">
      <c r="A101" s="398"/>
      <c r="B101" s="399"/>
      <c r="C101" s="399"/>
      <c r="D101" s="400"/>
      <c r="E101" s="416" t="s">
        <v>559</v>
      </c>
      <c r="F101" s="417"/>
      <c r="G101" s="417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417"/>
      <c r="AJ101" s="417"/>
      <c r="AK101" s="417"/>
      <c r="AL101" s="417"/>
      <c r="AM101" s="417"/>
      <c r="AN101" s="417"/>
      <c r="AO101" s="417"/>
      <c r="AP101" s="417"/>
      <c r="AQ101" s="417"/>
      <c r="AR101" s="418"/>
      <c r="AS101" s="410">
        <v>10</v>
      </c>
      <c r="AT101" s="411"/>
      <c r="AU101" s="411"/>
      <c r="AV101" s="411"/>
      <c r="AW101" s="411"/>
      <c r="AX101" s="411"/>
      <c r="AY101" s="411"/>
      <c r="AZ101" s="411"/>
      <c r="BA101" s="411"/>
      <c r="BB101" s="412"/>
      <c r="BC101" s="395">
        <v>45.7</v>
      </c>
      <c r="BD101" s="396"/>
      <c r="BE101" s="396"/>
      <c r="BF101" s="396"/>
      <c r="BG101" s="396"/>
      <c r="BH101" s="396"/>
      <c r="BI101" s="396"/>
      <c r="BJ101" s="396"/>
      <c r="BK101" s="396"/>
      <c r="BL101" s="396"/>
      <c r="BM101" s="397"/>
      <c r="BN101" s="533">
        <f t="shared" si="0"/>
        <v>457</v>
      </c>
      <c r="BO101" s="534"/>
      <c r="BP101" s="534"/>
      <c r="BQ101" s="534"/>
      <c r="BR101" s="534"/>
      <c r="BS101" s="534"/>
      <c r="BT101" s="534"/>
      <c r="BU101" s="534"/>
      <c r="BV101" s="534"/>
      <c r="BW101" s="534"/>
      <c r="BX101" s="534"/>
      <c r="BY101" s="534"/>
      <c r="BZ101" s="534"/>
      <c r="CA101" s="534"/>
      <c r="CB101" s="535"/>
    </row>
    <row r="102" spans="1:98" ht="15" customHeight="1">
      <c r="A102" s="438"/>
      <c r="B102" s="439"/>
      <c r="C102" s="439"/>
      <c r="D102" s="440"/>
      <c r="E102" s="404" t="s">
        <v>119</v>
      </c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5"/>
      <c r="T102" s="405"/>
      <c r="U102" s="405"/>
      <c r="V102" s="405"/>
      <c r="W102" s="405"/>
      <c r="X102" s="405"/>
      <c r="Y102" s="405"/>
      <c r="Z102" s="405"/>
      <c r="AA102" s="405"/>
      <c r="AB102" s="405"/>
      <c r="AC102" s="405"/>
      <c r="AD102" s="405"/>
      <c r="AE102" s="405"/>
      <c r="AF102" s="405"/>
      <c r="AG102" s="405"/>
      <c r="AH102" s="405"/>
      <c r="AI102" s="405"/>
      <c r="AJ102" s="405"/>
      <c r="AK102" s="405"/>
      <c r="AL102" s="405"/>
      <c r="AM102" s="405"/>
      <c r="AN102" s="405"/>
      <c r="AO102" s="405"/>
      <c r="AP102" s="405"/>
      <c r="AQ102" s="405"/>
      <c r="AR102" s="406"/>
      <c r="AS102" s="410" t="s">
        <v>9</v>
      </c>
      <c r="AT102" s="411"/>
      <c r="AU102" s="411"/>
      <c r="AV102" s="411"/>
      <c r="AW102" s="411"/>
      <c r="AX102" s="411"/>
      <c r="AY102" s="411"/>
      <c r="AZ102" s="411"/>
      <c r="BA102" s="411"/>
      <c r="BB102" s="412"/>
      <c r="BC102" s="398" t="s">
        <v>9</v>
      </c>
      <c r="BD102" s="399"/>
      <c r="BE102" s="399"/>
      <c r="BF102" s="399"/>
      <c r="BG102" s="399"/>
      <c r="BH102" s="399"/>
      <c r="BI102" s="399"/>
      <c r="BJ102" s="399"/>
      <c r="BK102" s="399"/>
      <c r="BL102" s="399"/>
      <c r="BM102" s="400"/>
      <c r="BN102" s="623">
        <f>SUM(BN86:CB101)</f>
        <v>22289</v>
      </c>
      <c r="BO102" s="624"/>
      <c r="BP102" s="624"/>
      <c r="BQ102" s="624"/>
      <c r="BR102" s="624"/>
      <c r="BS102" s="624"/>
      <c r="BT102" s="624"/>
      <c r="BU102" s="624"/>
      <c r="BV102" s="624"/>
      <c r="BW102" s="624"/>
      <c r="BX102" s="624"/>
      <c r="BY102" s="624"/>
      <c r="BZ102" s="624"/>
      <c r="CA102" s="624"/>
      <c r="CB102" s="625"/>
    </row>
    <row r="103" spans="1:98" ht="15" customHeight="1">
      <c r="A103" s="438"/>
      <c r="B103" s="439"/>
      <c r="C103" s="439"/>
      <c r="D103" s="440"/>
      <c r="E103" s="404" t="s">
        <v>120</v>
      </c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  <c r="U103" s="405"/>
      <c r="V103" s="405"/>
      <c r="W103" s="405"/>
      <c r="X103" s="405"/>
      <c r="Y103" s="405"/>
      <c r="Z103" s="405"/>
      <c r="AA103" s="405"/>
      <c r="AB103" s="405"/>
      <c r="AC103" s="405"/>
      <c r="AD103" s="405"/>
      <c r="AE103" s="405"/>
      <c r="AF103" s="405"/>
      <c r="AG103" s="405"/>
      <c r="AH103" s="405"/>
      <c r="AI103" s="405"/>
      <c r="AJ103" s="405"/>
      <c r="AK103" s="405"/>
      <c r="AL103" s="405"/>
      <c r="AM103" s="405"/>
      <c r="AN103" s="405"/>
      <c r="AO103" s="405"/>
      <c r="AP103" s="405"/>
      <c r="AQ103" s="405"/>
      <c r="AR103" s="406"/>
      <c r="AS103" s="410" t="s">
        <v>9</v>
      </c>
      <c r="AT103" s="411"/>
      <c r="AU103" s="411"/>
      <c r="AV103" s="411"/>
      <c r="AW103" s="411"/>
      <c r="AX103" s="411"/>
      <c r="AY103" s="411"/>
      <c r="AZ103" s="411"/>
      <c r="BA103" s="411"/>
      <c r="BB103" s="412"/>
      <c r="BC103" s="398" t="s">
        <v>9</v>
      </c>
      <c r="BD103" s="399"/>
      <c r="BE103" s="399"/>
      <c r="BF103" s="399"/>
      <c r="BG103" s="399"/>
      <c r="BH103" s="399"/>
      <c r="BI103" s="399"/>
      <c r="BJ103" s="399"/>
      <c r="BK103" s="399"/>
      <c r="BL103" s="399"/>
      <c r="BM103" s="400"/>
      <c r="BN103" s="623">
        <f>BN102</f>
        <v>22289</v>
      </c>
      <c r="BO103" s="624"/>
      <c r="BP103" s="624"/>
      <c r="BQ103" s="624"/>
      <c r="BR103" s="624"/>
      <c r="BS103" s="624"/>
      <c r="BT103" s="624"/>
      <c r="BU103" s="624"/>
      <c r="BV103" s="624"/>
      <c r="BW103" s="624"/>
      <c r="BX103" s="624"/>
      <c r="BY103" s="624"/>
      <c r="BZ103" s="624"/>
      <c r="CA103" s="624"/>
      <c r="CB103" s="625"/>
      <c r="CT103" s="29">
        <f>'[1]Лист 1 '!H96+'[1]Лист 1 '!H97+'[1]Лист 1 '!H98+'[1]Лист 1 '!H99+'[1]Лист 1 '!H100</f>
        <v>0</v>
      </c>
    </row>
    <row r="104" spans="1:98" s="23" customFormat="1" ht="15.75">
      <c r="A104" s="380"/>
      <c r="B104" s="380"/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0"/>
      <c r="Q104" s="380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/>
      <c r="AB104" s="380"/>
      <c r="AC104" s="380"/>
      <c r="AD104" s="380"/>
      <c r="AE104" s="380"/>
      <c r="AF104" s="380"/>
      <c r="AG104" s="380"/>
      <c r="AH104" s="380"/>
      <c r="AI104" s="380"/>
      <c r="AJ104" s="380"/>
      <c r="AK104" s="380"/>
      <c r="AL104" s="380"/>
      <c r="AM104" s="380"/>
      <c r="AN104" s="380"/>
      <c r="AO104" s="380"/>
      <c r="AP104" s="380"/>
      <c r="AQ104" s="380"/>
      <c r="AR104" s="380"/>
      <c r="AS104" s="380"/>
      <c r="AT104" s="380"/>
      <c r="AU104" s="380"/>
      <c r="AV104" s="380"/>
      <c r="AW104" s="380"/>
      <c r="AX104" s="380"/>
      <c r="AY104" s="380"/>
      <c r="AZ104" s="380"/>
      <c r="BA104" s="380"/>
      <c r="BB104" s="380"/>
      <c r="BC104" s="380"/>
      <c r="BD104" s="380"/>
      <c r="BE104" s="380"/>
      <c r="BF104" s="380"/>
      <c r="BG104" s="380"/>
      <c r="BH104" s="380"/>
      <c r="BI104" s="380"/>
      <c r="BJ104" s="380"/>
      <c r="BK104" s="380"/>
      <c r="BL104" s="380"/>
      <c r="BM104" s="380"/>
      <c r="BN104" s="380"/>
      <c r="BO104" s="380"/>
      <c r="BP104" s="380"/>
      <c r="BQ104" s="380"/>
      <c r="BR104" s="380"/>
      <c r="BS104" s="380"/>
      <c r="BT104" s="380"/>
      <c r="BU104" s="380"/>
      <c r="BV104" s="380"/>
      <c r="BW104" s="380"/>
      <c r="BX104" s="380"/>
      <c r="BY104" s="380"/>
      <c r="BZ104" s="380"/>
      <c r="CA104" s="380"/>
      <c r="CB104" s="380"/>
    </row>
    <row r="105" spans="1:98" s="23" customFormat="1" ht="21.75" customHeight="1">
      <c r="A105" s="380" t="s">
        <v>547</v>
      </c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267"/>
      <c r="BL105" s="267"/>
      <c r="BM105" s="267"/>
      <c r="BN105" s="267"/>
      <c r="BO105" s="267"/>
      <c r="BP105" s="267"/>
      <c r="BQ105" s="267"/>
      <c r="BR105" s="267"/>
      <c r="BS105" s="267"/>
      <c r="BT105" s="267"/>
      <c r="BU105" s="267"/>
      <c r="BV105" s="267"/>
      <c r="BW105" s="267"/>
      <c r="BX105" s="267"/>
      <c r="BY105" s="267"/>
      <c r="BZ105" s="267"/>
      <c r="CA105" s="267"/>
      <c r="CB105" s="267"/>
    </row>
    <row r="106" spans="1:98" s="25" customFormat="1" ht="9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</row>
    <row r="107" spans="1:98">
      <c r="A107" s="377" t="s">
        <v>89</v>
      </c>
      <c r="B107" s="378"/>
      <c r="C107" s="378"/>
      <c r="D107" s="379"/>
      <c r="E107" s="377" t="s">
        <v>121</v>
      </c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8"/>
      <c r="AG107" s="378"/>
      <c r="AH107" s="378"/>
      <c r="AI107" s="378"/>
      <c r="AJ107" s="378"/>
      <c r="AK107" s="378"/>
      <c r="AL107" s="378"/>
      <c r="AM107" s="378"/>
      <c r="AN107" s="378"/>
      <c r="AO107" s="378"/>
      <c r="AP107" s="378"/>
      <c r="AQ107" s="378"/>
      <c r="AR107" s="379"/>
      <c r="AS107" s="377" t="s">
        <v>123</v>
      </c>
      <c r="AT107" s="378"/>
      <c r="AU107" s="378"/>
      <c r="AV107" s="378"/>
      <c r="AW107" s="378"/>
      <c r="AX107" s="378"/>
      <c r="AY107" s="378"/>
      <c r="AZ107" s="378"/>
      <c r="BA107" s="378"/>
      <c r="BB107" s="379"/>
      <c r="BC107" s="377" t="s">
        <v>224</v>
      </c>
      <c r="BD107" s="378"/>
      <c r="BE107" s="378"/>
      <c r="BF107" s="378"/>
      <c r="BG107" s="378"/>
      <c r="BH107" s="378"/>
      <c r="BI107" s="378"/>
      <c r="BJ107" s="378"/>
      <c r="BK107" s="378"/>
      <c r="BL107" s="378"/>
      <c r="BM107" s="379"/>
      <c r="BN107" s="377" t="s">
        <v>78</v>
      </c>
      <c r="BO107" s="378"/>
      <c r="BP107" s="378"/>
      <c r="BQ107" s="378"/>
      <c r="BR107" s="378"/>
      <c r="BS107" s="378"/>
      <c r="BT107" s="378"/>
      <c r="BU107" s="378"/>
      <c r="BV107" s="378"/>
      <c r="BW107" s="378"/>
      <c r="BX107" s="378"/>
      <c r="BY107" s="378"/>
      <c r="BZ107" s="378"/>
      <c r="CA107" s="378"/>
      <c r="CB107" s="379"/>
    </row>
    <row r="108" spans="1:98">
      <c r="A108" s="374" t="s">
        <v>96</v>
      </c>
      <c r="B108" s="375"/>
      <c r="C108" s="375"/>
      <c r="D108" s="376"/>
      <c r="E108" s="374"/>
      <c r="F108" s="375"/>
      <c r="G108" s="375"/>
      <c r="H108" s="375"/>
      <c r="I108" s="375"/>
      <c r="J108" s="375"/>
      <c r="K108" s="375"/>
      <c r="L108" s="375"/>
      <c r="M108" s="375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  <c r="AA108" s="375"/>
      <c r="AB108" s="375"/>
      <c r="AC108" s="375"/>
      <c r="AD108" s="375"/>
      <c r="AE108" s="375"/>
      <c r="AF108" s="375"/>
      <c r="AG108" s="375"/>
      <c r="AH108" s="375"/>
      <c r="AI108" s="375"/>
      <c r="AJ108" s="375"/>
      <c r="AK108" s="375"/>
      <c r="AL108" s="375"/>
      <c r="AM108" s="375"/>
      <c r="AN108" s="375"/>
      <c r="AO108" s="375"/>
      <c r="AP108" s="375"/>
      <c r="AQ108" s="375"/>
      <c r="AR108" s="376"/>
      <c r="AS108" s="374"/>
      <c r="AT108" s="375"/>
      <c r="AU108" s="375"/>
      <c r="AV108" s="375"/>
      <c r="AW108" s="375"/>
      <c r="AX108" s="375"/>
      <c r="AY108" s="375"/>
      <c r="AZ108" s="375"/>
      <c r="BA108" s="375"/>
      <c r="BB108" s="376"/>
      <c r="BC108" s="374" t="s">
        <v>225</v>
      </c>
      <c r="BD108" s="375"/>
      <c r="BE108" s="375"/>
      <c r="BF108" s="375"/>
      <c r="BG108" s="375"/>
      <c r="BH108" s="375"/>
      <c r="BI108" s="375"/>
      <c r="BJ108" s="375"/>
      <c r="BK108" s="375"/>
      <c r="BL108" s="375"/>
      <c r="BM108" s="376"/>
      <c r="BN108" s="374" t="s">
        <v>226</v>
      </c>
      <c r="BO108" s="375"/>
      <c r="BP108" s="375"/>
      <c r="BQ108" s="375"/>
      <c r="BR108" s="375"/>
      <c r="BS108" s="375"/>
      <c r="BT108" s="375"/>
      <c r="BU108" s="375"/>
      <c r="BV108" s="375"/>
      <c r="BW108" s="375"/>
      <c r="BX108" s="375"/>
      <c r="BY108" s="375"/>
      <c r="BZ108" s="375"/>
      <c r="CA108" s="375"/>
      <c r="CB108" s="376"/>
    </row>
    <row r="109" spans="1:98">
      <c r="A109" s="374"/>
      <c r="B109" s="375"/>
      <c r="C109" s="375"/>
      <c r="D109" s="376"/>
      <c r="E109" s="374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  <c r="Z109" s="375"/>
      <c r="AA109" s="375"/>
      <c r="AB109" s="375"/>
      <c r="AC109" s="375"/>
      <c r="AD109" s="375"/>
      <c r="AE109" s="375"/>
      <c r="AF109" s="375"/>
      <c r="AG109" s="375"/>
      <c r="AH109" s="375"/>
      <c r="AI109" s="375"/>
      <c r="AJ109" s="375"/>
      <c r="AK109" s="375"/>
      <c r="AL109" s="375"/>
      <c r="AM109" s="375"/>
      <c r="AN109" s="375"/>
      <c r="AO109" s="375"/>
      <c r="AP109" s="375"/>
      <c r="AQ109" s="375"/>
      <c r="AR109" s="376"/>
      <c r="AS109" s="374"/>
      <c r="AT109" s="375"/>
      <c r="AU109" s="375"/>
      <c r="AV109" s="375"/>
      <c r="AW109" s="375"/>
      <c r="AX109" s="375"/>
      <c r="AY109" s="375"/>
      <c r="AZ109" s="375"/>
      <c r="BA109" s="375"/>
      <c r="BB109" s="376"/>
      <c r="BC109" s="374" t="s">
        <v>130</v>
      </c>
      <c r="BD109" s="375"/>
      <c r="BE109" s="375"/>
      <c r="BF109" s="375"/>
      <c r="BG109" s="375"/>
      <c r="BH109" s="375"/>
      <c r="BI109" s="375"/>
      <c r="BJ109" s="375"/>
      <c r="BK109" s="375"/>
      <c r="BL109" s="375"/>
      <c r="BM109" s="376"/>
      <c r="BN109" s="374"/>
      <c r="BO109" s="375"/>
      <c r="BP109" s="375"/>
      <c r="BQ109" s="375"/>
      <c r="BR109" s="375"/>
      <c r="BS109" s="375"/>
      <c r="BT109" s="375"/>
      <c r="BU109" s="375"/>
      <c r="BV109" s="375"/>
      <c r="BW109" s="375"/>
      <c r="BX109" s="375"/>
      <c r="BY109" s="375"/>
      <c r="BZ109" s="375"/>
      <c r="CA109" s="375"/>
      <c r="CB109" s="376"/>
    </row>
    <row r="110" spans="1:98">
      <c r="A110" s="383"/>
      <c r="B110" s="384"/>
      <c r="C110" s="384"/>
      <c r="D110" s="385"/>
      <c r="E110" s="383">
        <v>1</v>
      </c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384"/>
      <c r="AA110" s="384"/>
      <c r="AB110" s="384"/>
      <c r="AC110" s="384"/>
      <c r="AD110" s="384"/>
      <c r="AE110" s="384"/>
      <c r="AF110" s="384"/>
      <c r="AG110" s="384"/>
      <c r="AH110" s="384"/>
      <c r="AI110" s="384"/>
      <c r="AJ110" s="384"/>
      <c r="AK110" s="384"/>
      <c r="AL110" s="384"/>
      <c r="AM110" s="384"/>
      <c r="AN110" s="384"/>
      <c r="AO110" s="384"/>
      <c r="AP110" s="384"/>
      <c r="AQ110" s="384"/>
      <c r="AR110" s="385"/>
      <c r="AS110" s="383">
        <v>2</v>
      </c>
      <c r="AT110" s="384"/>
      <c r="AU110" s="384"/>
      <c r="AV110" s="384"/>
      <c r="AW110" s="384"/>
      <c r="AX110" s="384"/>
      <c r="AY110" s="384"/>
      <c r="AZ110" s="384"/>
      <c r="BA110" s="384"/>
      <c r="BB110" s="385"/>
      <c r="BC110" s="383">
        <v>3</v>
      </c>
      <c r="BD110" s="384"/>
      <c r="BE110" s="384"/>
      <c r="BF110" s="384"/>
      <c r="BG110" s="384"/>
      <c r="BH110" s="384"/>
      <c r="BI110" s="384"/>
      <c r="BJ110" s="384"/>
      <c r="BK110" s="384"/>
      <c r="BL110" s="384"/>
      <c r="BM110" s="385"/>
      <c r="BN110" s="383">
        <v>4</v>
      </c>
      <c r="BO110" s="384"/>
      <c r="BP110" s="384"/>
      <c r="BQ110" s="384"/>
      <c r="BR110" s="384"/>
      <c r="BS110" s="384"/>
      <c r="BT110" s="384"/>
      <c r="BU110" s="384"/>
      <c r="BV110" s="384"/>
      <c r="BW110" s="384"/>
      <c r="BX110" s="384"/>
      <c r="BY110" s="384"/>
      <c r="BZ110" s="384"/>
      <c r="CA110" s="384"/>
      <c r="CB110" s="385"/>
    </row>
    <row r="111" spans="1:98" ht="15" customHeight="1">
      <c r="A111" s="560">
        <v>1</v>
      </c>
      <c r="B111" s="561"/>
      <c r="C111" s="561"/>
      <c r="D111" s="562"/>
      <c r="E111" s="563" t="s">
        <v>434</v>
      </c>
      <c r="F111" s="564"/>
      <c r="G111" s="564"/>
      <c r="H111" s="564"/>
      <c r="I111" s="564"/>
      <c r="J111" s="564"/>
      <c r="K111" s="564"/>
      <c r="L111" s="564"/>
      <c r="M111" s="564"/>
      <c r="N111" s="564"/>
      <c r="O111" s="564"/>
      <c r="P111" s="564"/>
      <c r="Q111" s="564"/>
      <c r="R111" s="564"/>
      <c r="S111" s="564"/>
      <c r="T111" s="564"/>
      <c r="U111" s="564"/>
      <c r="V111" s="564"/>
      <c r="W111" s="564"/>
      <c r="X111" s="564"/>
      <c r="Y111" s="564"/>
      <c r="Z111" s="564"/>
      <c r="AA111" s="564"/>
      <c r="AB111" s="564"/>
      <c r="AC111" s="564"/>
      <c r="AD111" s="564"/>
      <c r="AE111" s="564"/>
      <c r="AF111" s="564"/>
      <c r="AG111" s="564"/>
      <c r="AH111" s="564"/>
      <c r="AI111" s="564"/>
      <c r="AJ111" s="564"/>
      <c r="AK111" s="564"/>
      <c r="AL111" s="564"/>
      <c r="AM111" s="564"/>
      <c r="AN111" s="564"/>
      <c r="AO111" s="564"/>
      <c r="AP111" s="564"/>
      <c r="AQ111" s="564"/>
      <c r="AR111" s="565"/>
      <c r="AS111" s="410"/>
      <c r="AT111" s="411"/>
      <c r="AU111" s="411"/>
      <c r="AV111" s="411"/>
      <c r="AW111" s="411"/>
      <c r="AX111" s="411"/>
      <c r="AY111" s="411"/>
      <c r="AZ111" s="411"/>
      <c r="BA111" s="411"/>
      <c r="BB111" s="412"/>
      <c r="BC111" s="398"/>
      <c r="BD111" s="399"/>
      <c r="BE111" s="399"/>
      <c r="BF111" s="399"/>
      <c r="BG111" s="399"/>
      <c r="BH111" s="399"/>
      <c r="BI111" s="399"/>
      <c r="BJ111" s="399"/>
      <c r="BK111" s="399"/>
      <c r="BL111" s="399"/>
      <c r="BM111" s="400"/>
      <c r="BN111" s="540">
        <f>SUM(BN112:CB132)</f>
        <v>33220</v>
      </c>
      <c r="BO111" s="541"/>
      <c r="BP111" s="541"/>
      <c r="BQ111" s="541"/>
      <c r="BR111" s="541"/>
      <c r="BS111" s="541"/>
      <c r="BT111" s="541"/>
      <c r="BU111" s="541"/>
      <c r="BV111" s="541"/>
      <c r="BW111" s="541"/>
      <c r="BX111" s="541"/>
      <c r="BY111" s="541"/>
      <c r="BZ111" s="541"/>
      <c r="CA111" s="541"/>
      <c r="CB111" s="542"/>
    </row>
    <row r="112" spans="1:98" ht="15" customHeight="1">
      <c r="A112" s="398"/>
      <c r="B112" s="399"/>
      <c r="C112" s="399"/>
      <c r="D112" s="400"/>
      <c r="E112" s="416" t="s">
        <v>435</v>
      </c>
      <c r="F112" s="531"/>
      <c r="G112" s="531"/>
      <c r="H112" s="531"/>
      <c r="I112" s="531"/>
      <c r="J112" s="531"/>
      <c r="K112" s="531"/>
      <c r="L112" s="531"/>
      <c r="M112" s="531"/>
      <c r="N112" s="531"/>
      <c r="O112" s="531"/>
      <c r="P112" s="531"/>
      <c r="Q112" s="531"/>
      <c r="R112" s="531"/>
      <c r="S112" s="531"/>
      <c r="T112" s="531"/>
      <c r="U112" s="531"/>
      <c r="V112" s="531"/>
      <c r="W112" s="531"/>
      <c r="X112" s="531"/>
      <c r="Y112" s="531"/>
      <c r="Z112" s="531"/>
      <c r="AA112" s="531"/>
      <c r="AB112" s="531"/>
      <c r="AC112" s="531"/>
      <c r="AD112" s="531"/>
      <c r="AE112" s="531"/>
      <c r="AF112" s="531"/>
      <c r="AG112" s="531"/>
      <c r="AH112" s="531"/>
      <c r="AI112" s="531"/>
      <c r="AJ112" s="531"/>
      <c r="AK112" s="531"/>
      <c r="AL112" s="531"/>
      <c r="AM112" s="531"/>
      <c r="AN112" s="531"/>
      <c r="AO112" s="531"/>
      <c r="AP112" s="531"/>
      <c r="AQ112" s="531"/>
      <c r="AR112" s="532"/>
      <c r="AS112" s="410">
        <v>20</v>
      </c>
      <c r="AT112" s="411"/>
      <c r="AU112" s="411"/>
      <c r="AV112" s="411"/>
      <c r="AW112" s="411"/>
      <c r="AX112" s="411"/>
      <c r="AY112" s="411"/>
      <c r="AZ112" s="411"/>
      <c r="BA112" s="411"/>
      <c r="BB112" s="412"/>
      <c r="BC112" s="395">
        <v>230</v>
      </c>
      <c r="BD112" s="396"/>
      <c r="BE112" s="396"/>
      <c r="BF112" s="396"/>
      <c r="BG112" s="396"/>
      <c r="BH112" s="396"/>
      <c r="BI112" s="396"/>
      <c r="BJ112" s="396"/>
      <c r="BK112" s="396"/>
      <c r="BL112" s="396"/>
      <c r="BM112" s="397"/>
      <c r="BN112" s="533">
        <f t="shared" ref="BN112:BN132" si="1">BC112*AS112</f>
        <v>4600</v>
      </c>
      <c r="BO112" s="534"/>
      <c r="BP112" s="534"/>
      <c r="BQ112" s="534"/>
      <c r="BR112" s="534"/>
      <c r="BS112" s="534"/>
      <c r="BT112" s="534"/>
      <c r="BU112" s="534"/>
      <c r="BV112" s="534"/>
      <c r="BW112" s="534"/>
      <c r="BX112" s="534"/>
      <c r="BY112" s="534"/>
      <c r="BZ112" s="534"/>
      <c r="CA112" s="534"/>
      <c r="CB112" s="535"/>
    </row>
    <row r="113" spans="1:80" ht="15" customHeight="1">
      <c r="A113" s="398"/>
      <c r="B113" s="399"/>
      <c r="C113" s="399"/>
      <c r="D113" s="400"/>
      <c r="E113" s="416" t="s">
        <v>436</v>
      </c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17"/>
      <c r="AD113" s="417"/>
      <c r="AE113" s="417"/>
      <c r="AF113" s="417"/>
      <c r="AG113" s="417"/>
      <c r="AH113" s="417"/>
      <c r="AI113" s="417"/>
      <c r="AJ113" s="417"/>
      <c r="AK113" s="417"/>
      <c r="AL113" s="417"/>
      <c r="AM113" s="417"/>
      <c r="AN113" s="417"/>
      <c r="AO113" s="417"/>
      <c r="AP113" s="417"/>
      <c r="AQ113" s="417"/>
      <c r="AR113" s="418"/>
      <c r="AS113" s="410">
        <v>15</v>
      </c>
      <c r="AT113" s="411"/>
      <c r="AU113" s="411"/>
      <c r="AV113" s="411"/>
      <c r="AW113" s="411"/>
      <c r="AX113" s="411"/>
      <c r="AY113" s="411"/>
      <c r="AZ113" s="411"/>
      <c r="BA113" s="411"/>
      <c r="BB113" s="412"/>
      <c r="BC113" s="395">
        <v>56</v>
      </c>
      <c r="BD113" s="396"/>
      <c r="BE113" s="396"/>
      <c r="BF113" s="396"/>
      <c r="BG113" s="396"/>
      <c r="BH113" s="396"/>
      <c r="BI113" s="396"/>
      <c r="BJ113" s="396"/>
      <c r="BK113" s="396"/>
      <c r="BL113" s="396"/>
      <c r="BM113" s="397"/>
      <c r="BN113" s="533">
        <f t="shared" si="1"/>
        <v>840</v>
      </c>
      <c r="BO113" s="534"/>
      <c r="BP113" s="534"/>
      <c r="BQ113" s="534"/>
      <c r="BR113" s="534"/>
      <c r="BS113" s="534"/>
      <c r="BT113" s="534"/>
      <c r="BU113" s="534"/>
      <c r="BV113" s="534"/>
      <c r="BW113" s="534"/>
      <c r="BX113" s="534"/>
      <c r="BY113" s="534"/>
      <c r="BZ113" s="534"/>
      <c r="CA113" s="534"/>
      <c r="CB113" s="535"/>
    </row>
    <row r="114" spans="1:80" ht="15" customHeight="1">
      <c r="A114" s="398"/>
      <c r="B114" s="399"/>
      <c r="C114" s="399"/>
      <c r="D114" s="400"/>
      <c r="E114" s="416" t="s">
        <v>437</v>
      </c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7"/>
      <c r="U114" s="417"/>
      <c r="V114" s="417"/>
      <c r="W114" s="417"/>
      <c r="X114" s="417"/>
      <c r="Y114" s="417"/>
      <c r="Z114" s="417"/>
      <c r="AA114" s="417"/>
      <c r="AB114" s="417"/>
      <c r="AC114" s="417"/>
      <c r="AD114" s="417"/>
      <c r="AE114" s="417"/>
      <c r="AF114" s="417"/>
      <c r="AG114" s="417"/>
      <c r="AH114" s="417"/>
      <c r="AI114" s="417"/>
      <c r="AJ114" s="417"/>
      <c r="AK114" s="417"/>
      <c r="AL114" s="417"/>
      <c r="AM114" s="417"/>
      <c r="AN114" s="417"/>
      <c r="AO114" s="417"/>
      <c r="AP114" s="417"/>
      <c r="AQ114" s="417"/>
      <c r="AR114" s="418"/>
      <c r="AS114" s="410">
        <v>4</v>
      </c>
      <c r="AT114" s="411"/>
      <c r="AU114" s="411"/>
      <c r="AV114" s="411"/>
      <c r="AW114" s="411"/>
      <c r="AX114" s="411"/>
      <c r="AY114" s="411"/>
      <c r="AZ114" s="411"/>
      <c r="BA114" s="411"/>
      <c r="BB114" s="412"/>
      <c r="BC114" s="395">
        <v>45.25</v>
      </c>
      <c r="BD114" s="396"/>
      <c r="BE114" s="396"/>
      <c r="BF114" s="396"/>
      <c r="BG114" s="396"/>
      <c r="BH114" s="396"/>
      <c r="BI114" s="396"/>
      <c r="BJ114" s="396"/>
      <c r="BK114" s="396"/>
      <c r="BL114" s="396"/>
      <c r="BM114" s="397"/>
      <c r="BN114" s="533">
        <f t="shared" si="1"/>
        <v>181</v>
      </c>
      <c r="BO114" s="534"/>
      <c r="BP114" s="534"/>
      <c r="BQ114" s="534"/>
      <c r="BR114" s="534"/>
      <c r="BS114" s="534"/>
      <c r="BT114" s="534"/>
      <c r="BU114" s="534"/>
      <c r="BV114" s="534"/>
      <c r="BW114" s="534"/>
      <c r="BX114" s="534"/>
      <c r="BY114" s="534"/>
      <c r="BZ114" s="534"/>
      <c r="CA114" s="534"/>
      <c r="CB114" s="535"/>
    </row>
    <row r="115" spans="1:80" ht="15" customHeight="1">
      <c r="A115" s="398"/>
      <c r="B115" s="399"/>
      <c r="C115" s="399"/>
      <c r="D115" s="400"/>
      <c r="E115" s="416" t="s">
        <v>438</v>
      </c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417"/>
      <c r="AM115" s="417"/>
      <c r="AN115" s="417"/>
      <c r="AO115" s="417"/>
      <c r="AP115" s="417"/>
      <c r="AQ115" s="417"/>
      <c r="AR115" s="418"/>
      <c r="AS115" s="410">
        <v>4</v>
      </c>
      <c r="AT115" s="411"/>
      <c r="AU115" s="411"/>
      <c r="AV115" s="411"/>
      <c r="AW115" s="411"/>
      <c r="AX115" s="411"/>
      <c r="AY115" s="411"/>
      <c r="AZ115" s="411"/>
      <c r="BA115" s="411"/>
      <c r="BB115" s="412"/>
      <c r="BC115" s="395">
        <v>70</v>
      </c>
      <c r="BD115" s="396"/>
      <c r="BE115" s="396"/>
      <c r="BF115" s="396"/>
      <c r="BG115" s="396"/>
      <c r="BH115" s="396"/>
      <c r="BI115" s="396"/>
      <c r="BJ115" s="396"/>
      <c r="BK115" s="396"/>
      <c r="BL115" s="396"/>
      <c r="BM115" s="397"/>
      <c r="BN115" s="533">
        <f t="shared" si="1"/>
        <v>280</v>
      </c>
      <c r="BO115" s="534"/>
      <c r="BP115" s="534"/>
      <c r="BQ115" s="534"/>
      <c r="BR115" s="534"/>
      <c r="BS115" s="534"/>
      <c r="BT115" s="534"/>
      <c r="BU115" s="534"/>
      <c r="BV115" s="534"/>
      <c r="BW115" s="534"/>
      <c r="BX115" s="534"/>
      <c r="BY115" s="534"/>
      <c r="BZ115" s="534"/>
      <c r="CA115" s="534"/>
      <c r="CB115" s="535"/>
    </row>
    <row r="116" spans="1:80" ht="15" customHeight="1">
      <c r="A116" s="398"/>
      <c r="B116" s="399"/>
      <c r="C116" s="399"/>
      <c r="D116" s="400"/>
      <c r="E116" s="416" t="s">
        <v>439</v>
      </c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7"/>
      <c r="AL116" s="417"/>
      <c r="AM116" s="417"/>
      <c r="AN116" s="417"/>
      <c r="AO116" s="417"/>
      <c r="AP116" s="417"/>
      <c r="AQ116" s="417"/>
      <c r="AR116" s="418"/>
      <c r="AS116" s="590">
        <v>20</v>
      </c>
      <c r="AT116" s="591"/>
      <c r="AU116" s="591"/>
      <c r="AV116" s="591"/>
      <c r="AW116" s="591"/>
      <c r="AX116" s="591"/>
      <c r="AY116" s="591"/>
      <c r="AZ116" s="591"/>
      <c r="BA116" s="591"/>
      <c r="BB116" s="592"/>
      <c r="BC116" s="395">
        <v>92</v>
      </c>
      <c r="BD116" s="396"/>
      <c r="BE116" s="396"/>
      <c r="BF116" s="396"/>
      <c r="BG116" s="396"/>
      <c r="BH116" s="396"/>
      <c r="BI116" s="396"/>
      <c r="BJ116" s="396"/>
      <c r="BK116" s="396"/>
      <c r="BL116" s="396"/>
      <c r="BM116" s="397"/>
      <c r="BN116" s="533">
        <f t="shared" si="1"/>
        <v>1840</v>
      </c>
      <c r="BO116" s="534"/>
      <c r="BP116" s="534"/>
      <c r="BQ116" s="534"/>
      <c r="BR116" s="534"/>
      <c r="BS116" s="534"/>
      <c r="BT116" s="534"/>
      <c r="BU116" s="534"/>
      <c r="BV116" s="534"/>
      <c r="BW116" s="534"/>
      <c r="BX116" s="534"/>
      <c r="BY116" s="534"/>
      <c r="BZ116" s="534"/>
      <c r="CA116" s="534"/>
      <c r="CB116" s="535"/>
    </row>
    <row r="117" spans="1:80" ht="15" customHeight="1">
      <c r="A117" s="398"/>
      <c r="B117" s="399"/>
      <c r="C117" s="399"/>
      <c r="D117" s="400"/>
      <c r="E117" s="416" t="s">
        <v>440</v>
      </c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417"/>
      <c r="AJ117" s="417"/>
      <c r="AK117" s="417"/>
      <c r="AL117" s="417"/>
      <c r="AM117" s="417"/>
      <c r="AN117" s="417"/>
      <c r="AO117" s="417"/>
      <c r="AP117" s="417"/>
      <c r="AQ117" s="417"/>
      <c r="AR117" s="418"/>
      <c r="AS117" s="590">
        <v>20</v>
      </c>
      <c r="AT117" s="591"/>
      <c r="AU117" s="591"/>
      <c r="AV117" s="591"/>
      <c r="AW117" s="591"/>
      <c r="AX117" s="591"/>
      <c r="AY117" s="591"/>
      <c r="AZ117" s="591"/>
      <c r="BA117" s="591"/>
      <c r="BB117" s="592"/>
      <c r="BC117" s="395">
        <v>45.6</v>
      </c>
      <c r="BD117" s="396"/>
      <c r="BE117" s="396"/>
      <c r="BF117" s="396"/>
      <c r="BG117" s="396"/>
      <c r="BH117" s="396"/>
      <c r="BI117" s="396"/>
      <c r="BJ117" s="396"/>
      <c r="BK117" s="396"/>
      <c r="BL117" s="396"/>
      <c r="BM117" s="397"/>
      <c r="BN117" s="533">
        <f t="shared" si="1"/>
        <v>912</v>
      </c>
      <c r="BO117" s="534"/>
      <c r="BP117" s="534"/>
      <c r="BQ117" s="534"/>
      <c r="BR117" s="534"/>
      <c r="BS117" s="534"/>
      <c r="BT117" s="534"/>
      <c r="BU117" s="534"/>
      <c r="BV117" s="534"/>
      <c r="BW117" s="534"/>
      <c r="BX117" s="534"/>
      <c r="BY117" s="534"/>
      <c r="BZ117" s="534"/>
      <c r="CA117" s="534"/>
      <c r="CB117" s="535"/>
    </row>
    <row r="118" spans="1:80" ht="15" customHeight="1">
      <c r="A118" s="398"/>
      <c r="B118" s="399"/>
      <c r="C118" s="399"/>
      <c r="D118" s="400"/>
      <c r="E118" s="416" t="s">
        <v>441</v>
      </c>
      <c r="F118" s="417"/>
      <c r="G118" s="417"/>
      <c r="H118" s="417"/>
      <c r="I118" s="417"/>
      <c r="J118" s="417"/>
      <c r="K118" s="417"/>
      <c r="L118" s="417"/>
      <c r="M118" s="417"/>
      <c r="N118" s="417"/>
      <c r="O118" s="417"/>
      <c r="P118" s="417"/>
      <c r="Q118" s="417"/>
      <c r="R118" s="417"/>
      <c r="S118" s="417"/>
      <c r="T118" s="417"/>
      <c r="U118" s="417"/>
      <c r="V118" s="417"/>
      <c r="W118" s="417"/>
      <c r="X118" s="417"/>
      <c r="Y118" s="417"/>
      <c r="Z118" s="417"/>
      <c r="AA118" s="417"/>
      <c r="AB118" s="417"/>
      <c r="AC118" s="417"/>
      <c r="AD118" s="417"/>
      <c r="AE118" s="417"/>
      <c r="AF118" s="417"/>
      <c r="AG118" s="417"/>
      <c r="AH118" s="417"/>
      <c r="AI118" s="417"/>
      <c r="AJ118" s="417"/>
      <c r="AK118" s="417"/>
      <c r="AL118" s="417"/>
      <c r="AM118" s="417"/>
      <c r="AN118" s="417"/>
      <c r="AO118" s="417"/>
      <c r="AP118" s="417"/>
      <c r="AQ118" s="417"/>
      <c r="AR118" s="418"/>
      <c r="AS118" s="410">
        <v>25</v>
      </c>
      <c r="AT118" s="411"/>
      <c r="AU118" s="411"/>
      <c r="AV118" s="411"/>
      <c r="AW118" s="411"/>
      <c r="AX118" s="411"/>
      <c r="AY118" s="411"/>
      <c r="AZ118" s="411"/>
      <c r="BA118" s="411"/>
      <c r="BB118" s="412"/>
      <c r="BC118" s="395">
        <v>22</v>
      </c>
      <c r="BD118" s="396"/>
      <c r="BE118" s="396"/>
      <c r="BF118" s="396"/>
      <c r="BG118" s="396"/>
      <c r="BH118" s="396"/>
      <c r="BI118" s="396"/>
      <c r="BJ118" s="396"/>
      <c r="BK118" s="396"/>
      <c r="BL118" s="396"/>
      <c r="BM118" s="397"/>
      <c r="BN118" s="533">
        <f t="shared" si="1"/>
        <v>550</v>
      </c>
      <c r="BO118" s="534"/>
      <c r="BP118" s="534"/>
      <c r="BQ118" s="534"/>
      <c r="BR118" s="534"/>
      <c r="BS118" s="534"/>
      <c r="BT118" s="534"/>
      <c r="BU118" s="534"/>
      <c r="BV118" s="534"/>
      <c r="BW118" s="534"/>
      <c r="BX118" s="534"/>
      <c r="BY118" s="534"/>
      <c r="BZ118" s="534"/>
      <c r="CA118" s="534"/>
      <c r="CB118" s="535"/>
    </row>
    <row r="119" spans="1:80" ht="15" customHeight="1">
      <c r="A119" s="398"/>
      <c r="B119" s="399"/>
      <c r="C119" s="399"/>
      <c r="D119" s="400"/>
      <c r="E119" s="416" t="s">
        <v>442</v>
      </c>
      <c r="F119" s="417"/>
      <c r="G119" s="417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  <c r="AA119" s="417"/>
      <c r="AB119" s="417"/>
      <c r="AC119" s="417"/>
      <c r="AD119" s="417"/>
      <c r="AE119" s="417"/>
      <c r="AF119" s="417"/>
      <c r="AG119" s="417"/>
      <c r="AH119" s="417"/>
      <c r="AI119" s="417"/>
      <c r="AJ119" s="417"/>
      <c r="AK119" s="417"/>
      <c r="AL119" s="417"/>
      <c r="AM119" s="417"/>
      <c r="AN119" s="417"/>
      <c r="AO119" s="417"/>
      <c r="AP119" s="417"/>
      <c r="AQ119" s="417"/>
      <c r="AR119" s="418"/>
      <c r="AS119" s="590">
        <v>35</v>
      </c>
      <c r="AT119" s="591"/>
      <c r="AU119" s="591"/>
      <c r="AV119" s="591"/>
      <c r="AW119" s="591"/>
      <c r="AX119" s="591"/>
      <c r="AY119" s="591"/>
      <c r="AZ119" s="591"/>
      <c r="BA119" s="591"/>
      <c r="BB119" s="592"/>
      <c r="BC119" s="395">
        <v>14</v>
      </c>
      <c r="BD119" s="396"/>
      <c r="BE119" s="396"/>
      <c r="BF119" s="396"/>
      <c r="BG119" s="396"/>
      <c r="BH119" s="396"/>
      <c r="BI119" s="396"/>
      <c r="BJ119" s="396"/>
      <c r="BK119" s="396"/>
      <c r="BL119" s="396"/>
      <c r="BM119" s="397"/>
      <c r="BN119" s="533">
        <f t="shared" si="1"/>
        <v>490</v>
      </c>
      <c r="BO119" s="534"/>
      <c r="BP119" s="534"/>
      <c r="BQ119" s="534"/>
      <c r="BR119" s="534"/>
      <c r="BS119" s="534"/>
      <c r="BT119" s="534"/>
      <c r="BU119" s="534"/>
      <c r="BV119" s="534"/>
      <c r="BW119" s="534"/>
      <c r="BX119" s="534"/>
      <c r="BY119" s="534"/>
      <c r="BZ119" s="534"/>
      <c r="CA119" s="534"/>
      <c r="CB119" s="535"/>
    </row>
    <row r="120" spans="1:80" ht="15" customHeight="1">
      <c r="A120" s="398"/>
      <c r="B120" s="399"/>
      <c r="C120" s="399"/>
      <c r="D120" s="400"/>
      <c r="E120" s="416" t="s">
        <v>443</v>
      </c>
      <c r="F120" s="417"/>
      <c r="G120" s="417"/>
      <c r="H120" s="417"/>
      <c r="I120" s="417"/>
      <c r="J120" s="417"/>
      <c r="K120" s="417"/>
      <c r="L120" s="417"/>
      <c r="M120" s="417"/>
      <c r="N120" s="417"/>
      <c r="O120" s="417"/>
      <c r="P120" s="417"/>
      <c r="Q120" s="417"/>
      <c r="R120" s="417"/>
      <c r="S120" s="417"/>
      <c r="T120" s="417"/>
      <c r="U120" s="417"/>
      <c r="V120" s="417"/>
      <c r="W120" s="417"/>
      <c r="X120" s="417"/>
      <c r="Y120" s="417"/>
      <c r="Z120" s="417"/>
      <c r="AA120" s="417"/>
      <c r="AB120" s="417"/>
      <c r="AC120" s="417"/>
      <c r="AD120" s="417"/>
      <c r="AE120" s="417"/>
      <c r="AF120" s="417"/>
      <c r="AG120" s="417"/>
      <c r="AH120" s="417"/>
      <c r="AI120" s="417"/>
      <c r="AJ120" s="417"/>
      <c r="AK120" s="417"/>
      <c r="AL120" s="417"/>
      <c r="AM120" s="417"/>
      <c r="AN120" s="417"/>
      <c r="AO120" s="417"/>
      <c r="AP120" s="417"/>
      <c r="AQ120" s="417"/>
      <c r="AR120" s="418"/>
      <c r="AS120" s="590">
        <v>15</v>
      </c>
      <c r="AT120" s="591"/>
      <c r="AU120" s="591"/>
      <c r="AV120" s="591"/>
      <c r="AW120" s="591"/>
      <c r="AX120" s="591"/>
      <c r="AY120" s="591"/>
      <c r="AZ120" s="591"/>
      <c r="BA120" s="591"/>
      <c r="BB120" s="592"/>
      <c r="BC120" s="395">
        <v>782</v>
      </c>
      <c r="BD120" s="396"/>
      <c r="BE120" s="396"/>
      <c r="BF120" s="396"/>
      <c r="BG120" s="396"/>
      <c r="BH120" s="396"/>
      <c r="BI120" s="396"/>
      <c r="BJ120" s="396"/>
      <c r="BK120" s="396"/>
      <c r="BL120" s="396"/>
      <c r="BM120" s="397"/>
      <c r="BN120" s="533">
        <f t="shared" si="1"/>
        <v>11730</v>
      </c>
      <c r="BO120" s="534"/>
      <c r="BP120" s="534"/>
      <c r="BQ120" s="534"/>
      <c r="BR120" s="534"/>
      <c r="BS120" s="534"/>
      <c r="BT120" s="534"/>
      <c r="BU120" s="534"/>
      <c r="BV120" s="534"/>
      <c r="BW120" s="534"/>
      <c r="BX120" s="534"/>
      <c r="BY120" s="534"/>
      <c r="BZ120" s="534"/>
      <c r="CA120" s="534"/>
      <c r="CB120" s="535"/>
    </row>
    <row r="121" spans="1:80" ht="15.75" customHeight="1">
      <c r="A121" s="398"/>
      <c r="B121" s="399"/>
      <c r="C121" s="399"/>
      <c r="D121" s="400"/>
      <c r="E121" s="386" t="s">
        <v>444</v>
      </c>
      <c r="F121" s="387"/>
      <c r="G121" s="387"/>
      <c r="H121" s="387"/>
      <c r="I121" s="387"/>
      <c r="J121" s="387"/>
      <c r="K121" s="387"/>
      <c r="L121" s="387"/>
      <c r="M121" s="387"/>
      <c r="N121" s="387"/>
      <c r="O121" s="387"/>
      <c r="P121" s="387"/>
      <c r="Q121" s="387"/>
      <c r="R121" s="387"/>
      <c r="S121" s="387"/>
      <c r="T121" s="387"/>
      <c r="U121" s="387"/>
      <c r="V121" s="387"/>
      <c r="W121" s="387"/>
      <c r="X121" s="387"/>
      <c r="Y121" s="387"/>
      <c r="Z121" s="387"/>
      <c r="AA121" s="387"/>
      <c r="AB121" s="387"/>
      <c r="AC121" s="387"/>
      <c r="AD121" s="387"/>
      <c r="AE121" s="387"/>
      <c r="AF121" s="387"/>
      <c r="AG121" s="387"/>
      <c r="AH121" s="387"/>
      <c r="AI121" s="387"/>
      <c r="AJ121" s="387"/>
      <c r="AK121" s="387"/>
      <c r="AL121" s="387"/>
      <c r="AM121" s="387"/>
      <c r="AN121" s="387"/>
      <c r="AO121" s="387"/>
      <c r="AP121" s="387"/>
      <c r="AQ121" s="387"/>
      <c r="AR121" s="388"/>
      <c r="AS121" s="420">
        <v>10</v>
      </c>
      <c r="AT121" s="421"/>
      <c r="AU121" s="421"/>
      <c r="AV121" s="421"/>
      <c r="AW121" s="421"/>
      <c r="AX121" s="421"/>
      <c r="AY121" s="421"/>
      <c r="AZ121" s="421"/>
      <c r="BA121" s="421"/>
      <c r="BB121" s="422"/>
      <c r="BC121" s="389">
        <v>37.6</v>
      </c>
      <c r="BD121" s="390"/>
      <c r="BE121" s="390"/>
      <c r="BF121" s="390"/>
      <c r="BG121" s="390"/>
      <c r="BH121" s="390"/>
      <c r="BI121" s="390"/>
      <c r="BJ121" s="390"/>
      <c r="BK121" s="390"/>
      <c r="BL121" s="390"/>
      <c r="BM121" s="391"/>
      <c r="BN121" s="593">
        <f t="shared" si="1"/>
        <v>376</v>
      </c>
      <c r="BO121" s="594"/>
      <c r="BP121" s="594"/>
      <c r="BQ121" s="594"/>
      <c r="BR121" s="594"/>
      <c r="BS121" s="594"/>
      <c r="BT121" s="594"/>
      <c r="BU121" s="594"/>
      <c r="BV121" s="594"/>
      <c r="BW121" s="594"/>
      <c r="BX121" s="594"/>
      <c r="BY121" s="594"/>
      <c r="BZ121" s="594"/>
      <c r="CA121" s="594"/>
      <c r="CB121" s="595"/>
    </row>
    <row r="122" spans="1:80" ht="15" customHeight="1">
      <c r="A122" s="398"/>
      <c r="B122" s="399"/>
      <c r="C122" s="399"/>
      <c r="D122" s="400"/>
      <c r="E122" s="416" t="s">
        <v>445</v>
      </c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7"/>
      <c r="R122" s="417"/>
      <c r="S122" s="417"/>
      <c r="T122" s="417"/>
      <c r="U122" s="417"/>
      <c r="V122" s="417"/>
      <c r="W122" s="417"/>
      <c r="X122" s="417"/>
      <c r="Y122" s="417"/>
      <c r="Z122" s="417"/>
      <c r="AA122" s="417"/>
      <c r="AB122" s="417"/>
      <c r="AC122" s="417"/>
      <c r="AD122" s="417"/>
      <c r="AE122" s="417"/>
      <c r="AF122" s="417"/>
      <c r="AG122" s="417"/>
      <c r="AH122" s="417"/>
      <c r="AI122" s="417"/>
      <c r="AJ122" s="417"/>
      <c r="AK122" s="417"/>
      <c r="AL122" s="417"/>
      <c r="AM122" s="417"/>
      <c r="AN122" s="417"/>
      <c r="AO122" s="417"/>
      <c r="AP122" s="417"/>
      <c r="AQ122" s="417"/>
      <c r="AR122" s="418"/>
      <c r="AS122" s="410">
        <v>10</v>
      </c>
      <c r="AT122" s="411"/>
      <c r="AU122" s="411"/>
      <c r="AV122" s="411"/>
      <c r="AW122" s="411"/>
      <c r="AX122" s="411"/>
      <c r="AY122" s="411"/>
      <c r="AZ122" s="411"/>
      <c r="BA122" s="411"/>
      <c r="BB122" s="412"/>
      <c r="BC122" s="395">
        <v>45.4</v>
      </c>
      <c r="BD122" s="396"/>
      <c r="BE122" s="396"/>
      <c r="BF122" s="396"/>
      <c r="BG122" s="396"/>
      <c r="BH122" s="396"/>
      <c r="BI122" s="396"/>
      <c r="BJ122" s="396"/>
      <c r="BK122" s="396"/>
      <c r="BL122" s="396"/>
      <c r="BM122" s="397"/>
      <c r="BN122" s="533">
        <f t="shared" si="1"/>
        <v>454</v>
      </c>
      <c r="BO122" s="534"/>
      <c r="BP122" s="534"/>
      <c r="BQ122" s="534"/>
      <c r="BR122" s="534"/>
      <c r="BS122" s="534"/>
      <c r="BT122" s="534"/>
      <c r="BU122" s="534"/>
      <c r="BV122" s="534"/>
      <c r="BW122" s="534"/>
      <c r="BX122" s="534"/>
      <c r="BY122" s="534"/>
      <c r="BZ122" s="534"/>
      <c r="CA122" s="534"/>
      <c r="CB122" s="535"/>
    </row>
    <row r="123" spans="1:80" ht="15" customHeight="1">
      <c r="A123" s="398"/>
      <c r="B123" s="399"/>
      <c r="C123" s="399"/>
      <c r="D123" s="400"/>
      <c r="E123" s="416" t="s">
        <v>446</v>
      </c>
      <c r="F123" s="417"/>
      <c r="G123" s="417"/>
      <c r="H123" s="417"/>
      <c r="I123" s="417"/>
      <c r="J123" s="417"/>
      <c r="K123" s="417"/>
      <c r="L123" s="417"/>
      <c r="M123" s="417"/>
      <c r="N123" s="417"/>
      <c r="O123" s="417"/>
      <c r="P123" s="417"/>
      <c r="Q123" s="417"/>
      <c r="R123" s="417"/>
      <c r="S123" s="417"/>
      <c r="T123" s="417"/>
      <c r="U123" s="417"/>
      <c r="V123" s="417"/>
      <c r="W123" s="417"/>
      <c r="X123" s="417"/>
      <c r="Y123" s="417"/>
      <c r="Z123" s="417"/>
      <c r="AA123" s="417"/>
      <c r="AB123" s="417"/>
      <c r="AC123" s="417"/>
      <c r="AD123" s="417"/>
      <c r="AE123" s="417"/>
      <c r="AF123" s="417"/>
      <c r="AG123" s="417"/>
      <c r="AH123" s="417"/>
      <c r="AI123" s="417"/>
      <c r="AJ123" s="417"/>
      <c r="AK123" s="417"/>
      <c r="AL123" s="417"/>
      <c r="AM123" s="417"/>
      <c r="AN123" s="417"/>
      <c r="AO123" s="417"/>
      <c r="AP123" s="417"/>
      <c r="AQ123" s="417"/>
      <c r="AR123" s="418"/>
      <c r="AS123" s="410">
        <v>7</v>
      </c>
      <c r="AT123" s="411"/>
      <c r="AU123" s="411"/>
      <c r="AV123" s="411"/>
      <c r="AW123" s="411"/>
      <c r="AX123" s="411"/>
      <c r="AY123" s="411"/>
      <c r="AZ123" s="411"/>
      <c r="BA123" s="411"/>
      <c r="BB123" s="412"/>
      <c r="BC123" s="395">
        <v>70</v>
      </c>
      <c r="BD123" s="396"/>
      <c r="BE123" s="396"/>
      <c r="BF123" s="396"/>
      <c r="BG123" s="396"/>
      <c r="BH123" s="396"/>
      <c r="BI123" s="396"/>
      <c r="BJ123" s="396"/>
      <c r="BK123" s="396"/>
      <c r="BL123" s="396"/>
      <c r="BM123" s="397"/>
      <c r="BN123" s="533">
        <f t="shared" si="1"/>
        <v>490</v>
      </c>
      <c r="BO123" s="534"/>
      <c r="BP123" s="534"/>
      <c r="BQ123" s="534"/>
      <c r="BR123" s="534"/>
      <c r="BS123" s="534"/>
      <c r="BT123" s="534"/>
      <c r="BU123" s="534"/>
      <c r="BV123" s="534"/>
      <c r="BW123" s="534"/>
      <c r="BX123" s="534"/>
      <c r="BY123" s="534"/>
      <c r="BZ123" s="534"/>
      <c r="CA123" s="534"/>
      <c r="CB123" s="535"/>
    </row>
    <row r="124" spans="1:80" ht="15" customHeight="1">
      <c r="A124" s="398"/>
      <c r="B124" s="399"/>
      <c r="C124" s="399"/>
      <c r="D124" s="400"/>
      <c r="E124" s="416" t="s">
        <v>447</v>
      </c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  <c r="P124" s="417"/>
      <c r="Q124" s="417"/>
      <c r="R124" s="417"/>
      <c r="S124" s="417"/>
      <c r="T124" s="417"/>
      <c r="U124" s="417"/>
      <c r="V124" s="417"/>
      <c r="W124" s="417"/>
      <c r="X124" s="417"/>
      <c r="Y124" s="417"/>
      <c r="Z124" s="417"/>
      <c r="AA124" s="417"/>
      <c r="AB124" s="417"/>
      <c r="AC124" s="417"/>
      <c r="AD124" s="417"/>
      <c r="AE124" s="417"/>
      <c r="AF124" s="417"/>
      <c r="AG124" s="417"/>
      <c r="AH124" s="417"/>
      <c r="AI124" s="417"/>
      <c r="AJ124" s="417"/>
      <c r="AK124" s="417"/>
      <c r="AL124" s="417"/>
      <c r="AM124" s="417"/>
      <c r="AN124" s="417"/>
      <c r="AO124" s="417"/>
      <c r="AP124" s="417"/>
      <c r="AQ124" s="417"/>
      <c r="AR124" s="418"/>
      <c r="AS124" s="410">
        <v>19</v>
      </c>
      <c r="AT124" s="411"/>
      <c r="AU124" s="411"/>
      <c r="AV124" s="411"/>
      <c r="AW124" s="411"/>
      <c r="AX124" s="411"/>
      <c r="AY124" s="411"/>
      <c r="AZ124" s="411"/>
      <c r="BA124" s="411"/>
      <c r="BB124" s="412"/>
      <c r="BC124" s="395">
        <v>25</v>
      </c>
      <c r="BD124" s="396"/>
      <c r="BE124" s="396"/>
      <c r="BF124" s="396"/>
      <c r="BG124" s="396"/>
      <c r="BH124" s="396"/>
      <c r="BI124" s="396"/>
      <c r="BJ124" s="396"/>
      <c r="BK124" s="396"/>
      <c r="BL124" s="396"/>
      <c r="BM124" s="397"/>
      <c r="BN124" s="533">
        <f t="shared" si="1"/>
        <v>475</v>
      </c>
      <c r="BO124" s="534"/>
      <c r="BP124" s="534"/>
      <c r="BQ124" s="534"/>
      <c r="BR124" s="534"/>
      <c r="BS124" s="534"/>
      <c r="BT124" s="534"/>
      <c r="BU124" s="534"/>
      <c r="BV124" s="534"/>
      <c r="BW124" s="534"/>
      <c r="BX124" s="534"/>
      <c r="BY124" s="534"/>
      <c r="BZ124" s="534"/>
      <c r="CA124" s="534"/>
      <c r="CB124" s="535"/>
    </row>
    <row r="125" spans="1:80" ht="15" customHeight="1">
      <c r="A125" s="398"/>
      <c r="B125" s="399"/>
      <c r="C125" s="399"/>
      <c r="D125" s="400"/>
      <c r="E125" s="416" t="s">
        <v>448</v>
      </c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7"/>
      <c r="X125" s="417"/>
      <c r="Y125" s="417"/>
      <c r="Z125" s="417"/>
      <c r="AA125" s="417"/>
      <c r="AB125" s="417"/>
      <c r="AC125" s="417"/>
      <c r="AD125" s="417"/>
      <c r="AE125" s="417"/>
      <c r="AF125" s="417"/>
      <c r="AG125" s="417"/>
      <c r="AH125" s="417"/>
      <c r="AI125" s="417"/>
      <c r="AJ125" s="417"/>
      <c r="AK125" s="417"/>
      <c r="AL125" s="417"/>
      <c r="AM125" s="417"/>
      <c r="AN125" s="417"/>
      <c r="AO125" s="417"/>
      <c r="AP125" s="417"/>
      <c r="AQ125" s="417"/>
      <c r="AR125" s="418"/>
      <c r="AS125" s="410">
        <v>10</v>
      </c>
      <c r="AT125" s="411"/>
      <c r="AU125" s="411"/>
      <c r="AV125" s="411"/>
      <c r="AW125" s="411"/>
      <c r="AX125" s="411"/>
      <c r="AY125" s="411"/>
      <c r="AZ125" s="411"/>
      <c r="BA125" s="411"/>
      <c r="BB125" s="412"/>
      <c r="BC125" s="395">
        <v>12</v>
      </c>
      <c r="BD125" s="396"/>
      <c r="BE125" s="396"/>
      <c r="BF125" s="396"/>
      <c r="BG125" s="396"/>
      <c r="BH125" s="396"/>
      <c r="BI125" s="396"/>
      <c r="BJ125" s="396"/>
      <c r="BK125" s="396"/>
      <c r="BL125" s="396"/>
      <c r="BM125" s="397"/>
      <c r="BN125" s="533">
        <f t="shared" si="1"/>
        <v>120</v>
      </c>
      <c r="BO125" s="534"/>
      <c r="BP125" s="534"/>
      <c r="BQ125" s="534"/>
      <c r="BR125" s="534"/>
      <c r="BS125" s="534"/>
      <c r="BT125" s="534"/>
      <c r="BU125" s="534"/>
      <c r="BV125" s="534"/>
      <c r="BW125" s="534"/>
      <c r="BX125" s="534"/>
      <c r="BY125" s="534"/>
      <c r="BZ125" s="534"/>
      <c r="CA125" s="534"/>
      <c r="CB125" s="535"/>
    </row>
    <row r="126" spans="1:80" ht="15" customHeight="1">
      <c r="A126" s="398"/>
      <c r="B126" s="399"/>
      <c r="C126" s="399"/>
      <c r="D126" s="400"/>
      <c r="E126" s="416" t="s">
        <v>449</v>
      </c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  <c r="V126" s="417"/>
      <c r="W126" s="417"/>
      <c r="X126" s="417"/>
      <c r="Y126" s="417"/>
      <c r="Z126" s="417"/>
      <c r="AA126" s="417"/>
      <c r="AB126" s="417"/>
      <c r="AC126" s="417"/>
      <c r="AD126" s="417"/>
      <c r="AE126" s="417"/>
      <c r="AF126" s="417"/>
      <c r="AG126" s="417"/>
      <c r="AH126" s="417"/>
      <c r="AI126" s="417"/>
      <c r="AJ126" s="417"/>
      <c r="AK126" s="417"/>
      <c r="AL126" s="417"/>
      <c r="AM126" s="417"/>
      <c r="AN126" s="417"/>
      <c r="AO126" s="417"/>
      <c r="AP126" s="417"/>
      <c r="AQ126" s="417"/>
      <c r="AR126" s="418"/>
      <c r="AS126" s="410">
        <v>18</v>
      </c>
      <c r="AT126" s="411"/>
      <c r="AU126" s="411"/>
      <c r="AV126" s="411"/>
      <c r="AW126" s="411"/>
      <c r="AX126" s="411"/>
      <c r="AY126" s="411"/>
      <c r="AZ126" s="411"/>
      <c r="BA126" s="411"/>
      <c r="BB126" s="412"/>
      <c r="BC126" s="395">
        <v>23</v>
      </c>
      <c r="BD126" s="396"/>
      <c r="BE126" s="396"/>
      <c r="BF126" s="396"/>
      <c r="BG126" s="396"/>
      <c r="BH126" s="396"/>
      <c r="BI126" s="396"/>
      <c r="BJ126" s="396"/>
      <c r="BK126" s="396"/>
      <c r="BL126" s="396"/>
      <c r="BM126" s="397"/>
      <c r="BN126" s="533">
        <f t="shared" si="1"/>
        <v>414</v>
      </c>
      <c r="BO126" s="534"/>
      <c r="BP126" s="534"/>
      <c r="BQ126" s="534"/>
      <c r="BR126" s="534"/>
      <c r="BS126" s="534"/>
      <c r="BT126" s="534"/>
      <c r="BU126" s="534"/>
      <c r="BV126" s="534"/>
      <c r="BW126" s="534"/>
      <c r="BX126" s="534"/>
      <c r="BY126" s="534"/>
      <c r="BZ126" s="534"/>
      <c r="CA126" s="534"/>
      <c r="CB126" s="535"/>
    </row>
    <row r="127" spans="1:80" ht="15" customHeight="1">
      <c r="A127" s="398"/>
      <c r="B127" s="399"/>
      <c r="C127" s="399"/>
      <c r="D127" s="400"/>
      <c r="E127" s="416" t="s">
        <v>450</v>
      </c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7"/>
      <c r="R127" s="417"/>
      <c r="S127" s="417"/>
      <c r="T127" s="417"/>
      <c r="U127" s="417"/>
      <c r="V127" s="417"/>
      <c r="W127" s="417"/>
      <c r="X127" s="417"/>
      <c r="Y127" s="417"/>
      <c r="Z127" s="417"/>
      <c r="AA127" s="417"/>
      <c r="AB127" s="417"/>
      <c r="AC127" s="417"/>
      <c r="AD127" s="417"/>
      <c r="AE127" s="417"/>
      <c r="AF127" s="417"/>
      <c r="AG127" s="417"/>
      <c r="AH127" s="417"/>
      <c r="AI127" s="417"/>
      <c r="AJ127" s="417"/>
      <c r="AK127" s="417"/>
      <c r="AL127" s="417"/>
      <c r="AM127" s="417"/>
      <c r="AN127" s="417"/>
      <c r="AO127" s="417"/>
      <c r="AP127" s="417"/>
      <c r="AQ127" s="417"/>
      <c r="AR127" s="418"/>
      <c r="AS127" s="410">
        <v>20</v>
      </c>
      <c r="AT127" s="411"/>
      <c r="AU127" s="411"/>
      <c r="AV127" s="411"/>
      <c r="AW127" s="411"/>
      <c r="AX127" s="411"/>
      <c r="AY127" s="411"/>
      <c r="AZ127" s="411"/>
      <c r="BA127" s="411"/>
      <c r="BB127" s="412"/>
      <c r="BC127" s="395">
        <v>42</v>
      </c>
      <c r="BD127" s="396"/>
      <c r="BE127" s="396"/>
      <c r="BF127" s="396"/>
      <c r="BG127" s="396"/>
      <c r="BH127" s="396"/>
      <c r="BI127" s="396"/>
      <c r="BJ127" s="396"/>
      <c r="BK127" s="396"/>
      <c r="BL127" s="396"/>
      <c r="BM127" s="397"/>
      <c r="BN127" s="533">
        <f t="shared" si="1"/>
        <v>840</v>
      </c>
      <c r="BO127" s="534"/>
      <c r="BP127" s="534"/>
      <c r="BQ127" s="534"/>
      <c r="BR127" s="534"/>
      <c r="BS127" s="534"/>
      <c r="BT127" s="534"/>
      <c r="BU127" s="534"/>
      <c r="BV127" s="534"/>
      <c r="BW127" s="534"/>
      <c r="BX127" s="534"/>
      <c r="BY127" s="534"/>
      <c r="BZ127" s="534"/>
      <c r="CA127" s="534"/>
      <c r="CB127" s="535"/>
    </row>
    <row r="128" spans="1:80" ht="15" customHeight="1">
      <c r="A128" s="398"/>
      <c r="B128" s="399"/>
      <c r="C128" s="399"/>
      <c r="D128" s="400"/>
      <c r="E128" s="416" t="s">
        <v>451</v>
      </c>
      <c r="F128" s="417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7"/>
      <c r="R128" s="417"/>
      <c r="S128" s="417"/>
      <c r="T128" s="417"/>
      <c r="U128" s="417"/>
      <c r="V128" s="417"/>
      <c r="W128" s="417"/>
      <c r="X128" s="417"/>
      <c r="Y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K128" s="417"/>
      <c r="AL128" s="417"/>
      <c r="AM128" s="417"/>
      <c r="AN128" s="417"/>
      <c r="AO128" s="417"/>
      <c r="AP128" s="417"/>
      <c r="AQ128" s="417"/>
      <c r="AR128" s="418"/>
      <c r="AS128" s="410">
        <v>15</v>
      </c>
      <c r="AT128" s="411"/>
      <c r="AU128" s="411"/>
      <c r="AV128" s="411"/>
      <c r="AW128" s="411"/>
      <c r="AX128" s="411"/>
      <c r="AY128" s="411"/>
      <c r="AZ128" s="411"/>
      <c r="BA128" s="411"/>
      <c r="BB128" s="412"/>
      <c r="BC128" s="395">
        <v>65</v>
      </c>
      <c r="BD128" s="396"/>
      <c r="BE128" s="396"/>
      <c r="BF128" s="396"/>
      <c r="BG128" s="396"/>
      <c r="BH128" s="396"/>
      <c r="BI128" s="396"/>
      <c r="BJ128" s="396"/>
      <c r="BK128" s="396"/>
      <c r="BL128" s="396"/>
      <c r="BM128" s="397"/>
      <c r="BN128" s="533">
        <f t="shared" si="1"/>
        <v>975</v>
      </c>
      <c r="BO128" s="534"/>
      <c r="BP128" s="534"/>
      <c r="BQ128" s="534"/>
      <c r="BR128" s="534"/>
      <c r="BS128" s="534"/>
      <c r="BT128" s="534"/>
      <c r="BU128" s="534"/>
      <c r="BV128" s="534"/>
      <c r="BW128" s="534"/>
      <c r="BX128" s="534"/>
      <c r="BY128" s="534"/>
      <c r="BZ128" s="534"/>
      <c r="CA128" s="534"/>
      <c r="CB128" s="535"/>
    </row>
    <row r="129" spans="1:98" ht="15" customHeight="1">
      <c r="A129" s="398"/>
      <c r="B129" s="399"/>
      <c r="C129" s="399"/>
      <c r="D129" s="400"/>
      <c r="E129" s="416" t="s">
        <v>452</v>
      </c>
      <c r="F129" s="417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7"/>
      <c r="R129" s="417"/>
      <c r="S129" s="417"/>
      <c r="T129" s="417"/>
      <c r="U129" s="417"/>
      <c r="V129" s="417"/>
      <c r="W129" s="417"/>
      <c r="X129" s="417"/>
      <c r="Y129" s="417"/>
      <c r="Z129" s="417"/>
      <c r="AA129" s="417"/>
      <c r="AB129" s="417"/>
      <c r="AC129" s="417"/>
      <c r="AD129" s="417"/>
      <c r="AE129" s="417"/>
      <c r="AF129" s="417"/>
      <c r="AG129" s="417"/>
      <c r="AH129" s="417"/>
      <c r="AI129" s="417"/>
      <c r="AJ129" s="417"/>
      <c r="AK129" s="417"/>
      <c r="AL129" s="417"/>
      <c r="AM129" s="417"/>
      <c r="AN129" s="417"/>
      <c r="AO129" s="417"/>
      <c r="AP129" s="417"/>
      <c r="AQ129" s="417"/>
      <c r="AR129" s="418"/>
      <c r="AS129" s="410">
        <v>15</v>
      </c>
      <c r="AT129" s="411"/>
      <c r="AU129" s="411"/>
      <c r="AV129" s="411"/>
      <c r="AW129" s="411"/>
      <c r="AX129" s="411"/>
      <c r="AY129" s="411"/>
      <c r="AZ129" s="411"/>
      <c r="BA129" s="411"/>
      <c r="BB129" s="412"/>
      <c r="BC129" s="395">
        <v>20</v>
      </c>
      <c r="BD129" s="396"/>
      <c r="BE129" s="396"/>
      <c r="BF129" s="396"/>
      <c r="BG129" s="396"/>
      <c r="BH129" s="396"/>
      <c r="BI129" s="396"/>
      <c r="BJ129" s="396"/>
      <c r="BK129" s="396"/>
      <c r="BL129" s="396"/>
      <c r="BM129" s="397"/>
      <c r="BN129" s="533">
        <f t="shared" si="1"/>
        <v>300</v>
      </c>
      <c r="BO129" s="534"/>
      <c r="BP129" s="534"/>
      <c r="BQ129" s="534"/>
      <c r="BR129" s="534"/>
      <c r="BS129" s="534"/>
      <c r="BT129" s="534"/>
      <c r="BU129" s="534"/>
      <c r="BV129" s="534"/>
      <c r="BW129" s="534"/>
      <c r="BX129" s="534"/>
      <c r="BY129" s="534"/>
      <c r="BZ129" s="534"/>
      <c r="CA129" s="534"/>
      <c r="CB129" s="535"/>
    </row>
    <row r="130" spans="1:98" ht="15" customHeight="1">
      <c r="A130" s="398"/>
      <c r="B130" s="399"/>
      <c r="C130" s="399"/>
      <c r="D130" s="400"/>
      <c r="E130" s="416" t="s">
        <v>453</v>
      </c>
      <c r="F130" s="417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7"/>
      <c r="R130" s="417"/>
      <c r="S130" s="417"/>
      <c r="T130" s="417"/>
      <c r="U130" s="417"/>
      <c r="V130" s="417"/>
      <c r="W130" s="417"/>
      <c r="X130" s="417"/>
      <c r="Y130" s="417"/>
      <c r="Z130" s="417"/>
      <c r="AA130" s="417"/>
      <c r="AB130" s="417"/>
      <c r="AC130" s="417"/>
      <c r="AD130" s="417"/>
      <c r="AE130" s="417"/>
      <c r="AF130" s="417"/>
      <c r="AG130" s="417"/>
      <c r="AH130" s="417"/>
      <c r="AI130" s="417"/>
      <c r="AJ130" s="417"/>
      <c r="AK130" s="417"/>
      <c r="AL130" s="417"/>
      <c r="AM130" s="417"/>
      <c r="AN130" s="417"/>
      <c r="AO130" s="417"/>
      <c r="AP130" s="417"/>
      <c r="AQ130" s="417"/>
      <c r="AR130" s="418"/>
      <c r="AS130" s="410">
        <v>6</v>
      </c>
      <c r="AT130" s="411"/>
      <c r="AU130" s="411"/>
      <c r="AV130" s="411"/>
      <c r="AW130" s="411"/>
      <c r="AX130" s="411"/>
      <c r="AY130" s="411"/>
      <c r="AZ130" s="411"/>
      <c r="BA130" s="411"/>
      <c r="BB130" s="412"/>
      <c r="BC130" s="395">
        <v>816</v>
      </c>
      <c r="BD130" s="396"/>
      <c r="BE130" s="396"/>
      <c r="BF130" s="396"/>
      <c r="BG130" s="396"/>
      <c r="BH130" s="396"/>
      <c r="BI130" s="396"/>
      <c r="BJ130" s="396"/>
      <c r="BK130" s="396"/>
      <c r="BL130" s="396"/>
      <c r="BM130" s="397"/>
      <c r="BN130" s="533">
        <f t="shared" si="1"/>
        <v>4896</v>
      </c>
      <c r="BO130" s="534"/>
      <c r="BP130" s="534"/>
      <c r="BQ130" s="534"/>
      <c r="BR130" s="534"/>
      <c r="BS130" s="534"/>
      <c r="BT130" s="534"/>
      <c r="BU130" s="534"/>
      <c r="BV130" s="534"/>
      <c r="BW130" s="534"/>
      <c r="BX130" s="534"/>
      <c r="BY130" s="534"/>
      <c r="BZ130" s="534"/>
      <c r="CA130" s="534"/>
      <c r="CB130" s="535"/>
    </row>
    <row r="131" spans="1:98" ht="15" customHeight="1">
      <c r="A131" s="398"/>
      <c r="B131" s="399"/>
      <c r="C131" s="399"/>
      <c r="D131" s="400"/>
      <c r="E131" s="416" t="s">
        <v>454</v>
      </c>
      <c r="F131" s="417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7"/>
      <c r="R131" s="417"/>
      <c r="S131" s="417"/>
      <c r="T131" s="417"/>
      <c r="U131" s="417"/>
      <c r="V131" s="417"/>
      <c r="W131" s="417"/>
      <c r="X131" s="417"/>
      <c r="Y131" s="417"/>
      <c r="Z131" s="417"/>
      <c r="AA131" s="417"/>
      <c r="AB131" s="417"/>
      <c r="AC131" s="417"/>
      <c r="AD131" s="417"/>
      <c r="AE131" s="417"/>
      <c r="AF131" s="417"/>
      <c r="AG131" s="417"/>
      <c r="AH131" s="417"/>
      <c r="AI131" s="417"/>
      <c r="AJ131" s="417"/>
      <c r="AK131" s="417"/>
      <c r="AL131" s="417"/>
      <c r="AM131" s="417"/>
      <c r="AN131" s="417"/>
      <c r="AO131" s="417"/>
      <c r="AP131" s="417"/>
      <c r="AQ131" s="417"/>
      <c r="AR131" s="418"/>
      <c r="AS131" s="410">
        <v>2</v>
      </c>
      <c r="AT131" s="411"/>
      <c r="AU131" s="411"/>
      <c r="AV131" s="411"/>
      <c r="AW131" s="411"/>
      <c r="AX131" s="411"/>
      <c r="AY131" s="411"/>
      <c r="AZ131" s="411"/>
      <c r="BA131" s="411"/>
      <c r="BB131" s="412"/>
      <c r="BC131" s="395">
        <v>1000</v>
      </c>
      <c r="BD131" s="396"/>
      <c r="BE131" s="396"/>
      <c r="BF131" s="396"/>
      <c r="BG131" s="396"/>
      <c r="BH131" s="396"/>
      <c r="BI131" s="396"/>
      <c r="BJ131" s="396"/>
      <c r="BK131" s="396"/>
      <c r="BL131" s="396"/>
      <c r="BM131" s="397"/>
      <c r="BN131" s="533">
        <f t="shared" si="1"/>
        <v>2000</v>
      </c>
      <c r="BO131" s="534"/>
      <c r="BP131" s="534"/>
      <c r="BQ131" s="534"/>
      <c r="BR131" s="534"/>
      <c r="BS131" s="534"/>
      <c r="BT131" s="534"/>
      <c r="BU131" s="534"/>
      <c r="BV131" s="534"/>
      <c r="BW131" s="534"/>
      <c r="BX131" s="534"/>
      <c r="BY131" s="534"/>
      <c r="BZ131" s="534"/>
      <c r="CA131" s="534"/>
      <c r="CB131" s="535"/>
    </row>
    <row r="132" spans="1:98" ht="15" customHeight="1">
      <c r="A132" s="398"/>
      <c r="B132" s="399"/>
      <c r="C132" s="399"/>
      <c r="D132" s="400"/>
      <c r="E132" s="416" t="s">
        <v>455</v>
      </c>
      <c r="F132" s="417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7"/>
      <c r="R132" s="417"/>
      <c r="S132" s="417"/>
      <c r="T132" s="417"/>
      <c r="U132" s="417"/>
      <c r="V132" s="417"/>
      <c r="W132" s="417"/>
      <c r="X132" s="417"/>
      <c r="Y132" s="417"/>
      <c r="Z132" s="417"/>
      <c r="AA132" s="417"/>
      <c r="AB132" s="417"/>
      <c r="AC132" s="417"/>
      <c r="AD132" s="417"/>
      <c r="AE132" s="417"/>
      <c r="AF132" s="417"/>
      <c r="AG132" s="417"/>
      <c r="AH132" s="417"/>
      <c r="AI132" s="417"/>
      <c r="AJ132" s="417"/>
      <c r="AK132" s="417"/>
      <c r="AL132" s="417"/>
      <c r="AM132" s="417"/>
      <c r="AN132" s="417"/>
      <c r="AO132" s="417"/>
      <c r="AP132" s="417"/>
      <c r="AQ132" s="417"/>
      <c r="AR132" s="418"/>
      <c r="AS132" s="410">
        <v>4</v>
      </c>
      <c r="AT132" s="411"/>
      <c r="AU132" s="411"/>
      <c r="AV132" s="411"/>
      <c r="AW132" s="411"/>
      <c r="AX132" s="411"/>
      <c r="AY132" s="411"/>
      <c r="AZ132" s="411"/>
      <c r="BA132" s="411"/>
      <c r="BB132" s="412"/>
      <c r="BC132" s="395">
        <v>114.25</v>
      </c>
      <c r="BD132" s="396"/>
      <c r="BE132" s="396"/>
      <c r="BF132" s="396"/>
      <c r="BG132" s="396"/>
      <c r="BH132" s="396"/>
      <c r="BI132" s="396"/>
      <c r="BJ132" s="396"/>
      <c r="BK132" s="396"/>
      <c r="BL132" s="396"/>
      <c r="BM132" s="397"/>
      <c r="BN132" s="533">
        <f t="shared" si="1"/>
        <v>457</v>
      </c>
      <c r="BO132" s="534"/>
      <c r="BP132" s="534"/>
      <c r="BQ132" s="534"/>
      <c r="BR132" s="534"/>
      <c r="BS132" s="534"/>
      <c r="BT132" s="534"/>
      <c r="BU132" s="534"/>
      <c r="BV132" s="534"/>
      <c r="BW132" s="534"/>
      <c r="BX132" s="534"/>
      <c r="BY132" s="534"/>
      <c r="BZ132" s="534"/>
      <c r="CA132" s="534"/>
      <c r="CB132" s="535"/>
    </row>
    <row r="133" spans="1:98" ht="30.75" customHeight="1">
      <c r="A133" s="584">
        <v>2</v>
      </c>
      <c r="B133" s="585"/>
      <c r="C133" s="585"/>
      <c r="D133" s="586"/>
      <c r="E133" s="587" t="s">
        <v>456</v>
      </c>
      <c r="F133" s="588"/>
      <c r="G133" s="588"/>
      <c r="H133" s="588"/>
      <c r="I133" s="588"/>
      <c r="J133" s="588"/>
      <c r="K133" s="588"/>
      <c r="L133" s="588"/>
      <c r="M133" s="588"/>
      <c r="N133" s="588"/>
      <c r="O133" s="588"/>
      <c r="P133" s="588"/>
      <c r="Q133" s="588"/>
      <c r="R133" s="588"/>
      <c r="S133" s="588"/>
      <c r="T133" s="588"/>
      <c r="U133" s="588"/>
      <c r="V133" s="588"/>
      <c r="W133" s="588"/>
      <c r="X133" s="588"/>
      <c r="Y133" s="588"/>
      <c r="Z133" s="588"/>
      <c r="AA133" s="588"/>
      <c r="AB133" s="588"/>
      <c r="AC133" s="588"/>
      <c r="AD133" s="588"/>
      <c r="AE133" s="588"/>
      <c r="AF133" s="588"/>
      <c r="AG133" s="588"/>
      <c r="AH133" s="588"/>
      <c r="AI133" s="588"/>
      <c r="AJ133" s="588"/>
      <c r="AK133" s="588"/>
      <c r="AL133" s="588"/>
      <c r="AM133" s="588"/>
      <c r="AN133" s="588"/>
      <c r="AO133" s="588"/>
      <c r="AP133" s="588"/>
      <c r="AQ133" s="588"/>
      <c r="AR133" s="589"/>
      <c r="AS133" s="398"/>
      <c r="AT133" s="399"/>
      <c r="AU133" s="399"/>
      <c r="AV133" s="399"/>
      <c r="AW133" s="399"/>
      <c r="AX133" s="399"/>
      <c r="AY133" s="399"/>
      <c r="AZ133" s="399"/>
      <c r="BA133" s="399"/>
      <c r="BB133" s="400"/>
      <c r="BC133" s="395"/>
      <c r="BD133" s="396"/>
      <c r="BE133" s="396"/>
      <c r="BF133" s="396"/>
      <c r="BG133" s="396"/>
      <c r="BH133" s="396"/>
      <c r="BI133" s="396"/>
      <c r="BJ133" s="396"/>
      <c r="BK133" s="396"/>
      <c r="BL133" s="396"/>
      <c r="BM133" s="397"/>
      <c r="BN133" s="581">
        <f>SUM(BN134:CB146)</f>
        <v>12597</v>
      </c>
      <c r="BO133" s="582"/>
      <c r="BP133" s="582"/>
      <c r="BQ133" s="582"/>
      <c r="BR133" s="582"/>
      <c r="BS133" s="582"/>
      <c r="BT133" s="582"/>
      <c r="BU133" s="582"/>
      <c r="BV133" s="582"/>
      <c r="BW133" s="582"/>
      <c r="BX133" s="582"/>
      <c r="BY133" s="582"/>
      <c r="BZ133" s="582"/>
      <c r="CA133" s="582"/>
      <c r="CB133" s="583"/>
      <c r="CT133" s="29"/>
    </row>
    <row r="134" spans="1:98" ht="15" customHeight="1">
      <c r="A134" s="398"/>
      <c r="B134" s="399"/>
      <c r="C134" s="399"/>
      <c r="D134" s="400"/>
      <c r="E134" s="416" t="s">
        <v>458</v>
      </c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  <c r="AA134" s="417"/>
      <c r="AB134" s="417"/>
      <c r="AC134" s="417"/>
      <c r="AD134" s="417"/>
      <c r="AE134" s="417"/>
      <c r="AF134" s="417"/>
      <c r="AG134" s="417"/>
      <c r="AH134" s="417"/>
      <c r="AI134" s="417"/>
      <c r="AJ134" s="417"/>
      <c r="AK134" s="417"/>
      <c r="AL134" s="417"/>
      <c r="AM134" s="417"/>
      <c r="AN134" s="417"/>
      <c r="AO134" s="417"/>
      <c r="AP134" s="417"/>
      <c r="AQ134" s="417"/>
      <c r="AR134" s="418"/>
      <c r="AS134" s="410">
        <v>2</v>
      </c>
      <c r="AT134" s="411"/>
      <c r="AU134" s="411"/>
      <c r="AV134" s="411"/>
      <c r="AW134" s="411"/>
      <c r="AX134" s="411"/>
      <c r="AY134" s="411"/>
      <c r="AZ134" s="411"/>
      <c r="BA134" s="411"/>
      <c r="BB134" s="412"/>
      <c r="BC134" s="395">
        <v>20.5</v>
      </c>
      <c r="BD134" s="396"/>
      <c r="BE134" s="396"/>
      <c r="BF134" s="396"/>
      <c r="BG134" s="396"/>
      <c r="BH134" s="396"/>
      <c r="BI134" s="396"/>
      <c r="BJ134" s="396"/>
      <c r="BK134" s="396"/>
      <c r="BL134" s="396"/>
      <c r="BM134" s="397"/>
      <c r="BN134" s="533">
        <f t="shared" ref="BN134:BN135" si="2">BC134*AS134</f>
        <v>41</v>
      </c>
      <c r="BO134" s="534"/>
      <c r="BP134" s="534"/>
      <c r="BQ134" s="534"/>
      <c r="BR134" s="534"/>
      <c r="BS134" s="534"/>
      <c r="BT134" s="534"/>
      <c r="BU134" s="534"/>
      <c r="BV134" s="534"/>
      <c r="BW134" s="534"/>
      <c r="BX134" s="534"/>
      <c r="BY134" s="534"/>
      <c r="BZ134" s="534"/>
      <c r="CA134" s="534"/>
      <c r="CB134" s="535"/>
      <c r="CT134" s="29"/>
    </row>
    <row r="135" spans="1:98" ht="15" customHeight="1">
      <c r="A135" s="398"/>
      <c r="B135" s="399"/>
      <c r="C135" s="399"/>
      <c r="D135" s="400"/>
      <c r="E135" s="416" t="s">
        <v>459</v>
      </c>
      <c r="F135" s="417"/>
      <c r="G135" s="417"/>
      <c r="H135" s="417"/>
      <c r="I135" s="417"/>
      <c r="J135" s="417"/>
      <c r="K135" s="417"/>
      <c r="L135" s="417"/>
      <c r="M135" s="417"/>
      <c r="N135" s="417"/>
      <c r="O135" s="417"/>
      <c r="P135" s="417"/>
      <c r="Q135" s="417"/>
      <c r="R135" s="417"/>
      <c r="S135" s="417"/>
      <c r="T135" s="417"/>
      <c r="U135" s="417"/>
      <c r="V135" s="417"/>
      <c r="W135" s="417"/>
      <c r="X135" s="417"/>
      <c r="Y135" s="417"/>
      <c r="Z135" s="417"/>
      <c r="AA135" s="417"/>
      <c r="AB135" s="417"/>
      <c r="AC135" s="417"/>
      <c r="AD135" s="417"/>
      <c r="AE135" s="417"/>
      <c r="AF135" s="417"/>
      <c r="AG135" s="417"/>
      <c r="AH135" s="417"/>
      <c r="AI135" s="417"/>
      <c r="AJ135" s="417"/>
      <c r="AK135" s="417"/>
      <c r="AL135" s="417"/>
      <c r="AM135" s="417"/>
      <c r="AN135" s="417"/>
      <c r="AO135" s="417"/>
      <c r="AP135" s="417"/>
      <c r="AQ135" s="417"/>
      <c r="AR135" s="418"/>
      <c r="AS135" s="410">
        <v>400</v>
      </c>
      <c r="AT135" s="411"/>
      <c r="AU135" s="411"/>
      <c r="AV135" s="411"/>
      <c r="AW135" s="411"/>
      <c r="AX135" s="411"/>
      <c r="AY135" s="411"/>
      <c r="AZ135" s="411"/>
      <c r="BA135" s="411"/>
      <c r="BB135" s="412"/>
      <c r="BC135" s="395">
        <v>1</v>
      </c>
      <c r="BD135" s="396"/>
      <c r="BE135" s="396"/>
      <c r="BF135" s="396"/>
      <c r="BG135" s="396"/>
      <c r="BH135" s="396"/>
      <c r="BI135" s="396"/>
      <c r="BJ135" s="396"/>
      <c r="BK135" s="396"/>
      <c r="BL135" s="396"/>
      <c r="BM135" s="397"/>
      <c r="BN135" s="533">
        <f t="shared" si="2"/>
        <v>400</v>
      </c>
      <c r="BO135" s="534"/>
      <c r="BP135" s="534"/>
      <c r="BQ135" s="534"/>
      <c r="BR135" s="534"/>
      <c r="BS135" s="534"/>
      <c r="BT135" s="534"/>
      <c r="BU135" s="534"/>
      <c r="BV135" s="534"/>
      <c r="BW135" s="534"/>
      <c r="BX135" s="534"/>
      <c r="BY135" s="534"/>
      <c r="BZ135" s="534"/>
      <c r="CA135" s="534"/>
      <c r="CB135" s="535"/>
    </row>
    <row r="136" spans="1:98" ht="15" customHeight="1">
      <c r="A136" s="398"/>
      <c r="B136" s="399"/>
      <c r="C136" s="399"/>
      <c r="D136" s="400"/>
      <c r="E136" s="416" t="s">
        <v>457</v>
      </c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  <c r="P136" s="417"/>
      <c r="Q136" s="417"/>
      <c r="R136" s="417"/>
      <c r="S136" s="417"/>
      <c r="T136" s="417"/>
      <c r="U136" s="417"/>
      <c r="V136" s="417"/>
      <c r="W136" s="417"/>
      <c r="X136" s="417"/>
      <c r="Y136" s="417"/>
      <c r="Z136" s="417"/>
      <c r="AA136" s="417"/>
      <c r="AB136" s="417"/>
      <c r="AC136" s="417"/>
      <c r="AD136" s="417"/>
      <c r="AE136" s="417"/>
      <c r="AF136" s="417"/>
      <c r="AG136" s="417"/>
      <c r="AH136" s="417"/>
      <c r="AI136" s="417"/>
      <c r="AJ136" s="417"/>
      <c r="AK136" s="417"/>
      <c r="AL136" s="417"/>
      <c r="AM136" s="417"/>
      <c r="AN136" s="417"/>
      <c r="AO136" s="417"/>
      <c r="AP136" s="417"/>
      <c r="AQ136" s="417"/>
      <c r="AR136" s="418"/>
      <c r="AS136" s="410">
        <v>10</v>
      </c>
      <c r="AT136" s="411"/>
      <c r="AU136" s="411"/>
      <c r="AV136" s="411"/>
      <c r="AW136" s="411"/>
      <c r="AX136" s="411"/>
      <c r="AY136" s="411"/>
      <c r="AZ136" s="411"/>
      <c r="BA136" s="411"/>
      <c r="BB136" s="412"/>
      <c r="BC136" s="395">
        <v>240</v>
      </c>
      <c r="BD136" s="396"/>
      <c r="BE136" s="396"/>
      <c r="BF136" s="396"/>
      <c r="BG136" s="396"/>
      <c r="BH136" s="396"/>
      <c r="BI136" s="396"/>
      <c r="BJ136" s="396"/>
      <c r="BK136" s="396"/>
      <c r="BL136" s="396"/>
      <c r="BM136" s="397"/>
      <c r="BN136" s="533">
        <f>BC136*AS136</f>
        <v>2400</v>
      </c>
      <c r="BO136" s="534"/>
      <c r="BP136" s="534"/>
      <c r="BQ136" s="534"/>
      <c r="BR136" s="534"/>
      <c r="BS136" s="534"/>
      <c r="BT136" s="534"/>
      <c r="BU136" s="534"/>
      <c r="BV136" s="534"/>
      <c r="BW136" s="534"/>
      <c r="BX136" s="534"/>
      <c r="BY136" s="534"/>
      <c r="BZ136" s="534"/>
      <c r="CA136" s="534"/>
      <c r="CB136" s="535"/>
    </row>
    <row r="137" spans="1:98" ht="15" customHeight="1">
      <c r="A137" s="398"/>
      <c r="B137" s="399"/>
      <c r="C137" s="399"/>
      <c r="D137" s="400"/>
      <c r="E137" s="416" t="s">
        <v>492</v>
      </c>
      <c r="F137" s="417"/>
      <c r="G137" s="417"/>
      <c r="H137" s="417"/>
      <c r="I137" s="417"/>
      <c r="J137" s="417"/>
      <c r="K137" s="417"/>
      <c r="L137" s="417"/>
      <c r="M137" s="417"/>
      <c r="N137" s="417"/>
      <c r="O137" s="417"/>
      <c r="P137" s="417"/>
      <c r="Q137" s="417"/>
      <c r="R137" s="417"/>
      <c r="S137" s="417"/>
      <c r="T137" s="417"/>
      <c r="U137" s="417"/>
      <c r="V137" s="417"/>
      <c r="W137" s="417"/>
      <c r="X137" s="417"/>
      <c r="Y137" s="417"/>
      <c r="Z137" s="417"/>
      <c r="AA137" s="417"/>
      <c r="AB137" s="417"/>
      <c r="AC137" s="417"/>
      <c r="AD137" s="417"/>
      <c r="AE137" s="417"/>
      <c r="AF137" s="417"/>
      <c r="AG137" s="417"/>
      <c r="AH137" s="417"/>
      <c r="AI137" s="417"/>
      <c r="AJ137" s="417"/>
      <c r="AK137" s="417"/>
      <c r="AL137" s="417"/>
      <c r="AM137" s="417"/>
      <c r="AN137" s="417"/>
      <c r="AO137" s="417"/>
      <c r="AP137" s="417"/>
      <c r="AQ137" s="417"/>
      <c r="AR137" s="418"/>
      <c r="AS137" s="410">
        <v>4</v>
      </c>
      <c r="AT137" s="411"/>
      <c r="AU137" s="411"/>
      <c r="AV137" s="411"/>
      <c r="AW137" s="411"/>
      <c r="AX137" s="411"/>
      <c r="AY137" s="411"/>
      <c r="AZ137" s="411"/>
      <c r="BA137" s="411"/>
      <c r="BB137" s="412"/>
      <c r="BC137" s="395">
        <v>48.5</v>
      </c>
      <c r="BD137" s="396"/>
      <c r="BE137" s="396"/>
      <c r="BF137" s="396"/>
      <c r="BG137" s="396"/>
      <c r="BH137" s="396"/>
      <c r="BI137" s="396"/>
      <c r="BJ137" s="396"/>
      <c r="BK137" s="396"/>
      <c r="BL137" s="396"/>
      <c r="BM137" s="397"/>
      <c r="BN137" s="533">
        <f t="shared" ref="BN137:BN146" si="3">BC137*AS137</f>
        <v>194</v>
      </c>
      <c r="BO137" s="534"/>
      <c r="BP137" s="534"/>
      <c r="BQ137" s="534"/>
      <c r="BR137" s="534"/>
      <c r="BS137" s="534"/>
      <c r="BT137" s="534"/>
      <c r="BU137" s="534"/>
      <c r="BV137" s="534"/>
      <c r="BW137" s="534"/>
      <c r="BX137" s="534"/>
      <c r="BY137" s="534"/>
      <c r="BZ137" s="534"/>
      <c r="CA137" s="534"/>
      <c r="CB137" s="535"/>
    </row>
    <row r="138" spans="1:98" ht="15" customHeight="1">
      <c r="A138" s="398"/>
      <c r="B138" s="399"/>
      <c r="C138" s="399"/>
      <c r="D138" s="400"/>
      <c r="E138" s="416" t="s">
        <v>493</v>
      </c>
      <c r="F138" s="417"/>
      <c r="G138" s="417"/>
      <c r="H138" s="417"/>
      <c r="I138" s="417"/>
      <c r="J138" s="417"/>
      <c r="K138" s="417"/>
      <c r="L138" s="417"/>
      <c r="M138" s="417"/>
      <c r="N138" s="417"/>
      <c r="O138" s="417"/>
      <c r="P138" s="417"/>
      <c r="Q138" s="417"/>
      <c r="R138" s="417"/>
      <c r="S138" s="417"/>
      <c r="T138" s="417"/>
      <c r="U138" s="417"/>
      <c r="V138" s="417"/>
      <c r="W138" s="417"/>
      <c r="X138" s="417"/>
      <c r="Y138" s="417"/>
      <c r="Z138" s="417"/>
      <c r="AA138" s="417"/>
      <c r="AB138" s="417"/>
      <c r="AC138" s="417"/>
      <c r="AD138" s="417"/>
      <c r="AE138" s="417"/>
      <c r="AF138" s="417"/>
      <c r="AG138" s="417"/>
      <c r="AH138" s="417"/>
      <c r="AI138" s="417"/>
      <c r="AJ138" s="417"/>
      <c r="AK138" s="417"/>
      <c r="AL138" s="417"/>
      <c r="AM138" s="417"/>
      <c r="AN138" s="417"/>
      <c r="AO138" s="417"/>
      <c r="AP138" s="417"/>
      <c r="AQ138" s="417"/>
      <c r="AR138" s="418"/>
      <c r="AS138" s="410">
        <v>10</v>
      </c>
      <c r="AT138" s="411"/>
      <c r="AU138" s="411"/>
      <c r="AV138" s="411"/>
      <c r="AW138" s="411"/>
      <c r="AX138" s="411"/>
      <c r="AY138" s="411"/>
      <c r="AZ138" s="411"/>
      <c r="BA138" s="411"/>
      <c r="BB138" s="412"/>
      <c r="BC138" s="395">
        <v>120</v>
      </c>
      <c r="BD138" s="396"/>
      <c r="BE138" s="396"/>
      <c r="BF138" s="396"/>
      <c r="BG138" s="396"/>
      <c r="BH138" s="396"/>
      <c r="BI138" s="396"/>
      <c r="BJ138" s="396"/>
      <c r="BK138" s="396"/>
      <c r="BL138" s="396"/>
      <c r="BM138" s="397"/>
      <c r="BN138" s="492">
        <f t="shared" si="3"/>
        <v>1200</v>
      </c>
      <c r="BO138" s="493"/>
      <c r="BP138" s="493"/>
      <c r="BQ138" s="493"/>
      <c r="BR138" s="493"/>
      <c r="BS138" s="493"/>
      <c r="BT138" s="493"/>
      <c r="BU138" s="493"/>
      <c r="BV138" s="493"/>
      <c r="BW138" s="493"/>
      <c r="BX138" s="493"/>
      <c r="BY138" s="493"/>
      <c r="BZ138" s="493"/>
      <c r="CA138" s="493"/>
      <c r="CB138" s="494"/>
      <c r="CT138" s="34">
        <f>SUM(BN136:CB143)</f>
        <v>11133</v>
      </c>
    </row>
    <row r="139" spans="1:98" ht="15" customHeight="1">
      <c r="A139" s="398"/>
      <c r="B139" s="399"/>
      <c r="C139" s="399"/>
      <c r="D139" s="400"/>
      <c r="E139" s="416" t="s">
        <v>494</v>
      </c>
      <c r="F139" s="417"/>
      <c r="G139" s="417"/>
      <c r="H139" s="417"/>
      <c r="I139" s="417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7"/>
      <c r="AC139" s="417"/>
      <c r="AD139" s="417"/>
      <c r="AE139" s="417"/>
      <c r="AF139" s="417"/>
      <c r="AG139" s="417"/>
      <c r="AH139" s="417"/>
      <c r="AI139" s="417"/>
      <c r="AJ139" s="417"/>
      <c r="AK139" s="417"/>
      <c r="AL139" s="417"/>
      <c r="AM139" s="417"/>
      <c r="AN139" s="417"/>
      <c r="AO139" s="417"/>
      <c r="AP139" s="417"/>
      <c r="AQ139" s="417"/>
      <c r="AR139" s="418"/>
      <c r="AS139" s="410">
        <v>20</v>
      </c>
      <c r="AT139" s="411"/>
      <c r="AU139" s="411"/>
      <c r="AV139" s="411"/>
      <c r="AW139" s="411"/>
      <c r="AX139" s="411"/>
      <c r="AY139" s="411"/>
      <c r="AZ139" s="411"/>
      <c r="BA139" s="411"/>
      <c r="BB139" s="412"/>
      <c r="BC139" s="395">
        <v>240</v>
      </c>
      <c r="BD139" s="396"/>
      <c r="BE139" s="396"/>
      <c r="BF139" s="396"/>
      <c r="BG139" s="396"/>
      <c r="BH139" s="396"/>
      <c r="BI139" s="396"/>
      <c r="BJ139" s="396"/>
      <c r="BK139" s="396"/>
      <c r="BL139" s="396"/>
      <c r="BM139" s="397"/>
      <c r="BN139" s="492">
        <f t="shared" si="3"/>
        <v>4800</v>
      </c>
      <c r="BO139" s="493"/>
      <c r="BP139" s="493"/>
      <c r="BQ139" s="493"/>
      <c r="BR139" s="493"/>
      <c r="BS139" s="493"/>
      <c r="BT139" s="493"/>
      <c r="BU139" s="493"/>
      <c r="BV139" s="493"/>
      <c r="BW139" s="493"/>
      <c r="BX139" s="493"/>
      <c r="BY139" s="493"/>
      <c r="BZ139" s="493"/>
      <c r="CA139" s="493"/>
      <c r="CB139" s="494"/>
    </row>
    <row r="140" spans="1:98" ht="15" customHeight="1">
      <c r="A140" s="398"/>
      <c r="B140" s="399"/>
      <c r="C140" s="399"/>
      <c r="D140" s="400"/>
      <c r="E140" s="416" t="s">
        <v>495</v>
      </c>
      <c r="F140" s="417"/>
      <c r="G140" s="417"/>
      <c r="H140" s="417"/>
      <c r="I140" s="417"/>
      <c r="J140" s="417"/>
      <c r="K140" s="417"/>
      <c r="L140" s="417"/>
      <c r="M140" s="417"/>
      <c r="N140" s="417"/>
      <c r="O140" s="417"/>
      <c r="P140" s="417"/>
      <c r="Q140" s="417"/>
      <c r="R140" s="417"/>
      <c r="S140" s="417"/>
      <c r="T140" s="417"/>
      <c r="U140" s="417"/>
      <c r="V140" s="417"/>
      <c r="W140" s="417"/>
      <c r="X140" s="417"/>
      <c r="Y140" s="417"/>
      <c r="Z140" s="417"/>
      <c r="AA140" s="417"/>
      <c r="AB140" s="417"/>
      <c r="AC140" s="417"/>
      <c r="AD140" s="417"/>
      <c r="AE140" s="417"/>
      <c r="AF140" s="417"/>
      <c r="AG140" s="417"/>
      <c r="AH140" s="417"/>
      <c r="AI140" s="417"/>
      <c r="AJ140" s="417"/>
      <c r="AK140" s="417"/>
      <c r="AL140" s="417"/>
      <c r="AM140" s="417"/>
      <c r="AN140" s="417"/>
      <c r="AO140" s="417"/>
      <c r="AP140" s="417"/>
      <c r="AQ140" s="417"/>
      <c r="AR140" s="418"/>
      <c r="AS140" s="410">
        <v>3</v>
      </c>
      <c r="AT140" s="411"/>
      <c r="AU140" s="411"/>
      <c r="AV140" s="411"/>
      <c r="AW140" s="411"/>
      <c r="AX140" s="411"/>
      <c r="AY140" s="411"/>
      <c r="AZ140" s="411"/>
      <c r="BA140" s="411"/>
      <c r="BB140" s="412"/>
      <c r="BC140" s="395">
        <v>424</v>
      </c>
      <c r="BD140" s="396"/>
      <c r="BE140" s="396"/>
      <c r="BF140" s="396"/>
      <c r="BG140" s="396"/>
      <c r="BH140" s="396"/>
      <c r="BI140" s="396"/>
      <c r="BJ140" s="396"/>
      <c r="BK140" s="396"/>
      <c r="BL140" s="396"/>
      <c r="BM140" s="397"/>
      <c r="BN140" s="492">
        <f t="shared" si="3"/>
        <v>1272</v>
      </c>
      <c r="BO140" s="493"/>
      <c r="BP140" s="493"/>
      <c r="BQ140" s="493"/>
      <c r="BR140" s="493"/>
      <c r="BS140" s="493"/>
      <c r="BT140" s="493"/>
      <c r="BU140" s="493"/>
      <c r="BV140" s="493"/>
      <c r="BW140" s="493"/>
      <c r="BX140" s="493"/>
      <c r="BY140" s="493"/>
      <c r="BZ140" s="493"/>
      <c r="CA140" s="493"/>
      <c r="CB140" s="494"/>
    </row>
    <row r="141" spans="1:98" ht="15" customHeight="1">
      <c r="A141" s="398"/>
      <c r="B141" s="399"/>
      <c r="C141" s="399"/>
      <c r="D141" s="400"/>
      <c r="E141" s="416" t="s">
        <v>496</v>
      </c>
      <c r="F141" s="417"/>
      <c r="G141" s="417"/>
      <c r="H141" s="417"/>
      <c r="I141" s="417"/>
      <c r="J141" s="417"/>
      <c r="K141" s="417"/>
      <c r="L141" s="417"/>
      <c r="M141" s="417"/>
      <c r="N141" s="417"/>
      <c r="O141" s="417"/>
      <c r="P141" s="417"/>
      <c r="Q141" s="417"/>
      <c r="R141" s="417"/>
      <c r="S141" s="417"/>
      <c r="T141" s="417"/>
      <c r="U141" s="417"/>
      <c r="V141" s="417"/>
      <c r="W141" s="417"/>
      <c r="X141" s="417"/>
      <c r="Y141" s="417"/>
      <c r="Z141" s="417"/>
      <c r="AA141" s="417"/>
      <c r="AB141" s="417"/>
      <c r="AC141" s="417"/>
      <c r="AD141" s="417"/>
      <c r="AE141" s="417"/>
      <c r="AF141" s="417"/>
      <c r="AG141" s="417"/>
      <c r="AH141" s="417"/>
      <c r="AI141" s="417"/>
      <c r="AJ141" s="417"/>
      <c r="AK141" s="417"/>
      <c r="AL141" s="417"/>
      <c r="AM141" s="417"/>
      <c r="AN141" s="417"/>
      <c r="AO141" s="417"/>
      <c r="AP141" s="417"/>
      <c r="AQ141" s="417"/>
      <c r="AR141" s="418"/>
      <c r="AS141" s="410">
        <v>2</v>
      </c>
      <c r="AT141" s="411"/>
      <c r="AU141" s="411"/>
      <c r="AV141" s="411"/>
      <c r="AW141" s="411"/>
      <c r="AX141" s="411"/>
      <c r="AY141" s="411"/>
      <c r="AZ141" s="411"/>
      <c r="BA141" s="411"/>
      <c r="BB141" s="412"/>
      <c r="BC141" s="395">
        <v>120</v>
      </c>
      <c r="BD141" s="396"/>
      <c r="BE141" s="396"/>
      <c r="BF141" s="396"/>
      <c r="BG141" s="396"/>
      <c r="BH141" s="396"/>
      <c r="BI141" s="396"/>
      <c r="BJ141" s="396"/>
      <c r="BK141" s="396"/>
      <c r="BL141" s="396"/>
      <c r="BM141" s="397"/>
      <c r="BN141" s="492">
        <f t="shared" si="3"/>
        <v>240</v>
      </c>
      <c r="BO141" s="493"/>
      <c r="BP141" s="493"/>
      <c r="BQ141" s="493"/>
      <c r="BR141" s="493"/>
      <c r="BS141" s="493"/>
      <c r="BT141" s="493"/>
      <c r="BU141" s="493"/>
      <c r="BV141" s="493"/>
      <c r="BW141" s="493"/>
      <c r="BX141" s="493"/>
      <c r="BY141" s="493"/>
      <c r="BZ141" s="493"/>
      <c r="CA141" s="493"/>
      <c r="CB141" s="494"/>
    </row>
    <row r="142" spans="1:98" ht="15" customHeight="1">
      <c r="A142" s="398"/>
      <c r="B142" s="399"/>
      <c r="C142" s="399"/>
      <c r="D142" s="400"/>
      <c r="E142" s="416" t="s">
        <v>458</v>
      </c>
      <c r="F142" s="417"/>
      <c r="G142" s="417"/>
      <c r="H142" s="417"/>
      <c r="I142" s="417"/>
      <c r="J142" s="417"/>
      <c r="K142" s="417"/>
      <c r="L142" s="417"/>
      <c r="M142" s="417"/>
      <c r="N142" s="417"/>
      <c r="O142" s="417"/>
      <c r="P142" s="417"/>
      <c r="Q142" s="417"/>
      <c r="R142" s="417"/>
      <c r="S142" s="417"/>
      <c r="T142" s="417"/>
      <c r="U142" s="417"/>
      <c r="V142" s="417"/>
      <c r="W142" s="417"/>
      <c r="X142" s="417"/>
      <c r="Y142" s="417"/>
      <c r="Z142" s="417"/>
      <c r="AA142" s="417"/>
      <c r="AB142" s="417"/>
      <c r="AC142" s="417"/>
      <c r="AD142" s="417"/>
      <c r="AE142" s="417"/>
      <c r="AF142" s="417"/>
      <c r="AG142" s="417"/>
      <c r="AH142" s="417"/>
      <c r="AI142" s="417"/>
      <c r="AJ142" s="417"/>
      <c r="AK142" s="417"/>
      <c r="AL142" s="417"/>
      <c r="AM142" s="417"/>
      <c r="AN142" s="417"/>
      <c r="AO142" s="417"/>
      <c r="AP142" s="417"/>
      <c r="AQ142" s="417"/>
      <c r="AR142" s="418"/>
      <c r="AS142" s="410">
        <v>1</v>
      </c>
      <c r="AT142" s="411"/>
      <c r="AU142" s="411"/>
      <c r="AV142" s="411"/>
      <c r="AW142" s="411"/>
      <c r="AX142" s="411"/>
      <c r="AY142" s="411"/>
      <c r="AZ142" s="411"/>
      <c r="BA142" s="411"/>
      <c r="BB142" s="412"/>
      <c r="BC142" s="395">
        <v>27</v>
      </c>
      <c r="BD142" s="396"/>
      <c r="BE142" s="396"/>
      <c r="BF142" s="396"/>
      <c r="BG142" s="396"/>
      <c r="BH142" s="396"/>
      <c r="BI142" s="396"/>
      <c r="BJ142" s="396"/>
      <c r="BK142" s="396"/>
      <c r="BL142" s="396"/>
      <c r="BM142" s="397"/>
      <c r="BN142" s="492">
        <f t="shared" si="3"/>
        <v>27</v>
      </c>
      <c r="BO142" s="493"/>
      <c r="BP142" s="493"/>
      <c r="BQ142" s="493"/>
      <c r="BR142" s="493"/>
      <c r="BS142" s="493"/>
      <c r="BT142" s="493"/>
      <c r="BU142" s="493"/>
      <c r="BV142" s="493"/>
      <c r="BW142" s="493"/>
      <c r="BX142" s="493"/>
      <c r="BY142" s="493"/>
      <c r="BZ142" s="493"/>
      <c r="CA142" s="493"/>
      <c r="CB142" s="494"/>
    </row>
    <row r="143" spans="1:98" ht="15" customHeight="1">
      <c r="A143" s="398"/>
      <c r="B143" s="399"/>
      <c r="C143" s="399"/>
      <c r="D143" s="400"/>
      <c r="E143" s="416" t="s">
        <v>497</v>
      </c>
      <c r="F143" s="417"/>
      <c r="G143" s="417"/>
      <c r="H143" s="417"/>
      <c r="I143" s="417"/>
      <c r="J143" s="417"/>
      <c r="K143" s="417"/>
      <c r="L143" s="417"/>
      <c r="M143" s="417"/>
      <c r="N143" s="417"/>
      <c r="O143" s="417"/>
      <c r="P143" s="417"/>
      <c r="Q143" s="417"/>
      <c r="R143" s="417"/>
      <c r="S143" s="417"/>
      <c r="T143" s="417"/>
      <c r="U143" s="417"/>
      <c r="V143" s="417"/>
      <c r="W143" s="417"/>
      <c r="X143" s="417"/>
      <c r="Y143" s="417"/>
      <c r="Z143" s="417"/>
      <c r="AA143" s="417"/>
      <c r="AB143" s="417"/>
      <c r="AC143" s="417"/>
      <c r="AD143" s="417"/>
      <c r="AE143" s="417"/>
      <c r="AF143" s="417"/>
      <c r="AG143" s="417"/>
      <c r="AH143" s="417"/>
      <c r="AI143" s="417"/>
      <c r="AJ143" s="417"/>
      <c r="AK143" s="417"/>
      <c r="AL143" s="417"/>
      <c r="AM143" s="417"/>
      <c r="AN143" s="417"/>
      <c r="AO143" s="417"/>
      <c r="AP143" s="417"/>
      <c r="AQ143" s="417"/>
      <c r="AR143" s="418"/>
      <c r="AS143" s="410">
        <v>40</v>
      </c>
      <c r="AT143" s="411"/>
      <c r="AU143" s="411"/>
      <c r="AV143" s="411"/>
      <c r="AW143" s="411"/>
      <c r="AX143" s="411"/>
      <c r="AY143" s="411"/>
      <c r="AZ143" s="411"/>
      <c r="BA143" s="411"/>
      <c r="BB143" s="412"/>
      <c r="BC143" s="395">
        <v>25</v>
      </c>
      <c r="BD143" s="396"/>
      <c r="BE143" s="396"/>
      <c r="BF143" s="396"/>
      <c r="BG143" s="396"/>
      <c r="BH143" s="396"/>
      <c r="BI143" s="396"/>
      <c r="BJ143" s="396"/>
      <c r="BK143" s="396"/>
      <c r="BL143" s="396"/>
      <c r="BM143" s="397"/>
      <c r="BN143" s="492">
        <f t="shared" si="3"/>
        <v>1000</v>
      </c>
      <c r="BO143" s="493"/>
      <c r="BP143" s="493"/>
      <c r="BQ143" s="493"/>
      <c r="BR143" s="493"/>
      <c r="BS143" s="493"/>
      <c r="BT143" s="493"/>
      <c r="BU143" s="493"/>
      <c r="BV143" s="493"/>
      <c r="BW143" s="493"/>
      <c r="BX143" s="493"/>
      <c r="BY143" s="493"/>
      <c r="BZ143" s="493"/>
      <c r="CA143" s="493"/>
      <c r="CB143" s="494"/>
    </row>
    <row r="144" spans="1:98" ht="15" customHeight="1">
      <c r="A144" s="398"/>
      <c r="B144" s="399"/>
      <c r="C144" s="399"/>
      <c r="D144" s="400"/>
      <c r="E144" s="416" t="s">
        <v>498</v>
      </c>
      <c r="F144" s="531"/>
      <c r="G144" s="531"/>
      <c r="H144" s="531"/>
      <c r="I144" s="531"/>
      <c r="J144" s="531"/>
      <c r="K144" s="531"/>
      <c r="L144" s="531"/>
      <c r="M144" s="531"/>
      <c r="N144" s="531"/>
      <c r="O144" s="531"/>
      <c r="P144" s="531"/>
      <c r="Q144" s="531"/>
      <c r="R144" s="531"/>
      <c r="S144" s="531"/>
      <c r="T144" s="531"/>
      <c r="U144" s="531"/>
      <c r="V144" s="531"/>
      <c r="W144" s="531"/>
      <c r="X144" s="531"/>
      <c r="Y144" s="531"/>
      <c r="Z144" s="531"/>
      <c r="AA144" s="531"/>
      <c r="AB144" s="531"/>
      <c r="AC144" s="531"/>
      <c r="AD144" s="531"/>
      <c r="AE144" s="531"/>
      <c r="AF144" s="531"/>
      <c r="AG144" s="531"/>
      <c r="AH144" s="531"/>
      <c r="AI144" s="531"/>
      <c r="AJ144" s="531"/>
      <c r="AK144" s="531"/>
      <c r="AL144" s="531"/>
      <c r="AM144" s="531"/>
      <c r="AN144" s="531"/>
      <c r="AO144" s="531"/>
      <c r="AP144" s="531"/>
      <c r="AQ144" s="531"/>
      <c r="AR144" s="532"/>
      <c r="AS144" s="410">
        <v>15</v>
      </c>
      <c r="AT144" s="411"/>
      <c r="AU144" s="411"/>
      <c r="AV144" s="411"/>
      <c r="AW144" s="411"/>
      <c r="AX144" s="411"/>
      <c r="AY144" s="411"/>
      <c r="AZ144" s="411"/>
      <c r="BA144" s="411"/>
      <c r="BB144" s="412"/>
      <c r="BC144" s="395">
        <v>15</v>
      </c>
      <c r="BD144" s="396"/>
      <c r="BE144" s="396"/>
      <c r="BF144" s="396"/>
      <c r="BG144" s="396"/>
      <c r="BH144" s="396"/>
      <c r="BI144" s="396"/>
      <c r="BJ144" s="396"/>
      <c r="BK144" s="396"/>
      <c r="BL144" s="396"/>
      <c r="BM144" s="397"/>
      <c r="BN144" s="492">
        <f t="shared" si="3"/>
        <v>225</v>
      </c>
      <c r="BO144" s="493"/>
      <c r="BP144" s="493"/>
      <c r="BQ144" s="493"/>
      <c r="BR144" s="493"/>
      <c r="BS144" s="493"/>
      <c r="BT144" s="493"/>
      <c r="BU144" s="493"/>
      <c r="BV144" s="493"/>
      <c r="BW144" s="493"/>
      <c r="BX144" s="493"/>
      <c r="BY144" s="493"/>
      <c r="BZ144" s="493"/>
      <c r="CA144" s="493"/>
      <c r="CB144" s="494"/>
      <c r="CT144" s="34">
        <f>SUM(BN144:CB145)</f>
        <v>543</v>
      </c>
    </row>
    <row r="145" spans="1:98" ht="15" customHeight="1">
      <c r="A145" s="398"/>
      <c r="B145" s="399"/>
      <c r="C145" s="399"/>
      <c r="D145" s="400"/>
      <c r="E145" s="416" t="s">
        <v>499</v>
      </c>
      <c r="F145" s="417"/>
      <c r="G145" s="417"/>
      <c r="H145" s="417"/>
      <c r="I145" s="417"/>
      <c r="J145" s="417"/>
      <c r="K145" s="417"/>
      <c r="L145" s="417"/>
      <c r="M145" s="417"/>
      <c r="N145" s="417"/>
      <c r="O145" s="417"/>
      <c r="P145" s="417"/>
      <c r="Q145" s="417"/>
      <c r="R145" s="417"/>
      <c r="S145" s="417"/>
      <c r="T145" s="417"/>
      <c r="U145" s="417"/>
      <c r="V145" s="417"/>
      <c r="W145" s="417"/>
      <c r="X145" s="417"/>
      <c r="Y145" s="417"/>
      <c r="Z145" s="417"/>
      <c r="AA145" s="417"/>
      <c r="AB145" s="417"/>
      <c r="AC145" s="417"/>
      <c r="AD145" s="417"/>
      <c r="AE145" s="417"/>
      <c r="AF145" s="417"/>
      <c r="AG145" s="417"/>
      <c r="AH145" s="417"/>
      <c r="AI145" s="417"/>
      <c r="AJ145" s="417"/>
      <c r="AK145" s="417"/>
      <c r="AL145" s="417"/>
      <c r="AM145" s="417"/>
      <c r="AN145" s="417"/>
      <c r="AO145" s="417"/>
      <c r="AP145" s="417"/>
      <c r="AQ145" s="417"/>
      <c r="AR145" s="418"/>
      <c r="AS145" s="410">
        <v>15</v>
      </c>
      <c r="AT145" s="411"/>
      <c r="AU145" s="411"/>
      <c r="AV145" s="411"/>
      <c r="AW145" s="411"/>
      <c r="AX145" s="411"/>
      <c r="AY145" s="411"/>
      <c r="AZ145" s="411"/>
      <c r="BA145" s="411"/>
      <c r="BB145" s="412"/>
      <c r="BC145" s="395">
        <v>21.2</v>
      </c>
      <c r="BD145" s="396"/>
      <c r="BE145" s="396"/>
      <c r="BF145" s="396"/>
      <c r="BG145" s="396"/>
      <c r="BH145" s="396"/>
      <c r="BI145" s="396"/>
      <c r="BJ145" s="396"/>
      <c r="BK145" s="396"/>
      <c r="BL145" s="396"/>
      <c r="BM145" s="397"/>
      <c r="BN145" s="492">
        <f t="shared" si="3"/>
        <v>318</v>
      </c>
      <c r="BO145" s="493"/>
      <c r="BP145" s="493"/>
      <c r="BQ145" s="493"/>
      <c r="BR145" s="493"/>
      <c r="BS145" s="493"/>
      <c r="BT145" s="493"/>
      <c r="BU145" s="493"/>
      <c r="BV145" s="493"/>
      <c r="BW145" s="493"/>
      <c r="BX145" s="493"/>
      <c r="BY145" s="493"/>
      <c r="BZ145" s="493"/>
      <c r="CA145" s="493"/>
      <c r="CB145" s="494"/>
    </row>
    <row r="146" spans="1:98" ht="15" customHeight="1">
      <c r="A146" s="398"/>
      <c r="B146" s="399"/>
      <c r="C146" s="399"/>
      <c r="D146" s="400"/>
      <c r="E146" s="416" t="s">
        <v>500</v>
      </c>
      <c r="F146" s="417"/>
      <c r="G146" s="417"/>
      <c r="H146" s="417"/>
      <c r="I146" s="417"/>
      <c r="J146" s="417"/>
      <c r="K146" s="417"/>
      <c r="L146" s="417"/>
      <c r="M146" s="417"/>
      <c r="N146" s="417"/>
      <c r="O146" s="417"/>
      <c r="P146" s="417"/>
      <c r="Q146" s="417"/>
      <c r="R146" s="417"/>
      <c r="S146" s="417"/>
      <c r="T146" s="417"/>
      <c r="U146" s="417"/>
      <c r="V146" s="417"/>
      <c r="W146" s="417"/>
      <c r="X146" s="417"/>
      <c r="Y146" s="417"/>
      <c r="Z146" s="417"/>
      <c r="AA146" s="417"/>
      <c r="AB146" s="417"/>
      <c r="AC146" s="417"/>
      <c r="AD146" s="417"/>
      <c r="AE146" s="417"/>
      <c r="AF146" s="417"/>
      <c r="AG146" s="417"/>
      <c r="AH146" s="417"/>
      <c r="AI146" s="417"/>
      <c r="AJ146" s="417"/>
      <c r="AK146" s="417"/>
      <c r="AL146" s="417"/>
      <c r="AM146" s="417"/>
      <c r="AN146" s="417"/>
      <c r="AO146" s="417"/>
      <c r="AP146" s="417"/>
      <c r="AQ146" s="417"/>
      <c r="AR146" s="418"/>
      <c r="AS146" s="410">
        <v>4</v>
      </c>
      <c r="AT146" s="411"/>
      <c r="AU146" s="411"/>
      <c r="AV146" s="411"/>
      <c r="AW146" s="411"/>
      <c r="AX146" s="411"/>
      <c r="AY146" s="411"/>
      <c r="AZ146" s="411"/>
      <c r="BA146" s="411"/>
      <c r="BB146" s="412"/>
      <c r="BC146" s="395">
        <v>120</v>
      </c>
      <c r="BD146" s="396"/>
      <c r="BE146" s="396"/>
      <c r="BF146" s="396"/>
      <c r="BG146" s="396"/>
      <c r="BH146" s="396"/>
      <c r="BI146" s="396"/>
      <c r="BJ146" s="396"/>
      <c r="BK146" s="396"/>
      <c r="BL146" s="396"/>
      <c r="BM146" s="397"/>
      <c r="BN146" s="533">
        <f t="shared" si="3"/>
        <v>480</v>
      </c>
      <c r="BO146" s="534"/>
      <c r="BP146" s="534"/>
      <c r="BQ146" s="534"/>
      <c r="BR146" s="534"/>
      <c r="BS146" s="534"/>
      <c r="BT146" s="534"/>
      <c r="BU146" s="534"/>
      <c r="BV146" s="534"/>
      <c r="BW146" s="534"/>
      <c r="BX146" s="534"/>
      <c r="BY146" s="534"/>
      <c r="BZ146" s="534"/>
      <c r="CA146" s="534"/>
      <c r="CB146" s="535"/>
    </row>
    <row r="147" spans="1:98" ht="15" customHeight="1">
      <c r="A147" s="560">
        <v>3</v>
      </c>
      <c r="B147" s="561"/>
      <c r="C147" s="561"/>
      <c r="D147" s="562"/>
      <c r="E147" s="563" t="s">
        <v>227</v>
      </c>
      <c r="F147" s="564"/>
      <c r="G147" s="564"/>
      <c r="H147" s="564"/>
      <c r="I147" s="564"/>
      <c r="J147" s="564"/>
      <c r="K147" s="564"/>
      <c r="L147" s="564"/>
      <c r="M147" s="564"/>
      <c r="N147" s="564"/>
      <c r="O147" s="564"/>
      <c r="P147" s="564"/>
      <c r="Q147" s="564"/>
      <c r="R147" s="564"/>
      <c r="S147" s="564"/>
      <c r="T147" s="564"/>
      <c r="U147" s="564"/>
      <c r="V147" s="564"/>
      <c r="W147" s="564"/>
      <c r="X147" s="564"/>
      <c r="Y147" s="564"/>
      <c r="Z147" s="564"/>
      <c r="AA147" s="564"/>
      <c r="AB147" s="564"/>
      <c r="AC147" s="564"/>
      <c r="AD147" s="564"/>
      <c r="AE147" s="564"/>
      <c r="AF147" s="564"/>
      <c r="AG147" s="564"/>
      <c r="AH147" s="564"/>
      <c r="AI147" s="564"/>
      <c r="AJ147" s="564"/>
      <c r="AK147" s="564"/>
      <c r="AL147" s="564"/>
      <c r="AM147" s="564"/>
      <c r="AN147" s="564"/>
      <c r="AO147" s="564"/>
      <c r="AP147" s="564"/>
      <c r="AQ147" s="564"/>
      <c r="AR147" s="565"/>
      <c r="AS147" s="410"/>
      <c r="AT147" s="411"/>
      <c r="AU147" s="411"/>
      <c r="AV147" s="411"/>
      <c r="AW147" s="411"/>
      <c r="AX147" s="411"/>
      <c r="AY147" s="411"/>
      <c r="AZ147" s="411"/>
      <c r="BA147" s="411"/>
      <c r="BB147" s="412"/>
      <c r="BC147" s="539"/>
      <c r="BD147" s="399"/>
      <c r="BE147" s="399"/>
      <c r="BF147" s="399"/>
      <c r="BG147" s="399"/>
      <c r="BH147" s="399"/>
      <c r="BI147" s="399"/>
      <c r="BJ147" s="399"/>
      <c r="BK147" s="399"/>
      <c r="BL147" s="399"/>
      <c r="BM147" s="400"/>
      <c r="BN147" s="581">
        <f>BN148</f>
        <v>1300</v>
      </c>
      <c r="BO147" s="582"/>
      <c r="BP147" s="582"/>
      <c r="BQ147" s="582"/>
      <c r="BR147" s="582"/>
      <c r="BS147" s="582"/>
      <c r="BT147" s="582"/>
      <c r="BU147" s="582"/>
      <c r="BV147" s="582"/>
      <c r="BW147" s="582"/>
      <c r="BX147" s="582"/>
      <c r="BY147" s="582"/>
      <c r="BZ147" s="582"/>
      <c r="CA147" s="582"/>
      <c r="CB147" s="583"/>
    </row>
    <row r="148" spans="1:98" ht="18" customHeight="1">
      <c r="A148" s="410"/>
      <c r="B148" s="411"/>
      <c r="C148" s="411"/>
      <c r="D148" s="412"/>
      <c r="E148" s="386" t="s">
        <v>460</v>
      </c>
      <c r="F148" s="387"/>
      <c r="G148" s="387"/>
      <c r="H148" s="387"/>
      <c r="I148" s="387"/>
      <c r="J148" s="387"/>
      <c r="K148" s="387"/>
      <c r="L148" s="387"/>
      <c r="M148" s="387"/>
      <c r="N148" s="387"/>
      <c r="O148" s="387"/>
      <c r="P148" s="387"/>
      <c r="Q148" s="387"/>
      <c r="R148" s="387"/>
      <c r="S148" s="387"/>
      <c r="T148" s="387"/>
      <c r="U148" s="387"/>
      <c r="V148" s="387"/>
      <c r="W148" s="387"/>
      <c r="X148" s="387"/>
      <c r="Y148" s="387"/>
      <c r="Z148" s="387"/>
      <c r="AA148" s="387"/>
      <c r="AB148" s="387"/>
      <c r="AC148" s="387"/>
      <c r="AD148" s="387"/>
      <c r="AE148" s="387"/>
      <c r="AF148" s="387"/>
      <c r="AG148" s="387"/>
      <c r="AH148" s="387"/>
      <c r="AI148" s="387"/>
      <c r="AJ148" s="387"/>
      <c r="AK148" s="387"/>
      <c r="AL148" s="387"/>
      <c r="AM148" s="387"/>
      <c r="AN148" s="387"/>
      <c r="AO148" s="387"/>
      <c r="AP148" s="387"/>
      <c r="AQ148" s="387"/>
      <c r="AR148" s="388"/>
      <c r="AS148" s="410">
        <v>2</v>
      </c>
      <c r="AT148" s="411"/>
      <c r="AU148" s="411"/>
      <c r="AV148" s="411"/>
      <c r="AW148" s="411"/>
      <c r="AX148" s="411"/>
      <c r="AY148" s="411"/>
      <c r="AZ148" s="411"/>
      <c r="BA148" s="411"/>
      <c r="BB148" s="412"/>
      <c r="BC148" s="395">
        <v>650</v>
      </c>
      <c r="BD148" s="396"/>
      <c r="BE148" s="396"/>
      <c r="BF148" s="396"/>
      <c r="BG148" s="396"/>
      <c r="BH148" s="396"/>
      <c r="BI148" s="396"/>
      <c r="BJ148" s="396"/>
      <c r="BK148" s="396"/>
      <c r="BL148" s="396"/>
      <c r="BM148" s="397"/>
      <c r="BN148" s="575">
        <f t="shared" ref="BN148" si="4">AS148*BC148</f>
        <v>1300</v>
      </c>
      <c r="BO148" s="576"/>
      <c r="BP148" s="576"/>
      <c r="BQ148" s="576"/>
      <c r="BR148" s="576"/>
      <c r="BS148" s="576"/>
      <c r="BT148" s="576"/>
      <c r="BU148" s="576"/>
      <c r="BV148" s="576"/>
      <c r="BW148" s="576"/>
      <c r="BX148" s="576"/>
      <c r="BY148" s="576"/>
      <c r="BZ148" s="576"/>
      <c r="CA148" s="576"/>
      <c r="CB148" s="577"/>
    </row>
    <row r="149" spans="1:98" ht="15" customHeight="1">
      <c r="A149" s="560">
        <v>4</v>
      </c>
      <c r="B149" s="561"/>
      <c r="C149" s="561"/>
      <c r="D149" s="562"/>
      <c r="E149" s="563" t="s">
        <v>461</v>
      </c>
      <c r="F149" s="564"/>
      <c r="G149" s="564"/>
      <c r="H149" s="564"/>
      <c r="I149" s="564"/>
      <c r="J149" s="564"/>
      <c r="K149" s="564"/>
      <c r="L149" s="564"/>
      <c r="M149" s="564"/>
      <c r="N149" s="564"/>
      <c r="O149" s="564"/>
      <c r="P149" s="564"/>
      <c r="Q149" s="564"/>
      <c r="R149" s="564"/>
      <c r="S149" s="564"/>
      <c r="T149" s="564"/>
      <c r="U149" s="564"/>
      <c r="V149" s="564"/>
      <c r="W149" s="564"/>
      <c r="X149" s="564"/>
      <c r="Y149" s="564"/>
      <c r="Z149" s="564"/>
      <c r="AA149" s="564"/>
      <c r="AB149" s="564"/>
      <c r="AC149" s="564"/>
      <c r="AD149" s="564"/>
      <c r="AE149" s="564"/>
      <c r="AF149" s="564"/>
      <c r="AG149" s="564"/>
      <c r="AH149" s="564"/>
      <c r="AI149" s="564"/>
      <c r="AJ149" s="564"/>
      <c r="AK149" s="564"/>
      <c r="AL149" s="564"/>
      <c r="AM149" s="564"/>
      <c r="AN149" s="564"/>
      <c r="AO149" s="564"/>
      <c r="AP149" s="564"/>
      <c r="AQ149" s="564"/>
      <c r="AR149" s="565"/>
      <c r="AS149" s="410"/>
      <c r="AT149" s="411"/>
      <c r="AU149" s="411"/>
      <c r="AV149" s="411"/>
      <c r="AW149" s="411"/>
      <c r="AX149" s="411"/>
      <c r="AY149" s="411"/>
      <c r="AZ149" s="411"/>
      <c r="BA149" s="411"/>
      <c r="BB149" s="412"/>
      <c r="BC149" s="578"/>
      <c r="BD149" s="579"/>
      <c r="BE149" s="579"/>
      <c r="BF149" s="579"/>
      <c r="BG149" s="579"/>
      <c r="BH149" s="579"/>
      <c r="BI149" s="579"/>
      <c r="BJ149" s="579"/>
      <c r="BK149" s="579"/>
      <c r="BL149" s="579"/>
      <c r="BM149" s="580"/>
      <c r="BN149" s="581">
        <f>SUM(BN150:CB163)</f>
        <v>55000</v>
      </c>
      <c r="BO149" s="582"/>
      <c r="BP149" s="582"/>
      <c r="BQ149" s="582"/>
      <c r="BR149" s="582"/>
      <c r="BS149" s="582"/>
      <c r="BT149" s="582"/>
      <c r="BU149" s="582"/>
      <c r="BV149" s="582"/>
      <c r="BW149" s="582"/>
      <c r="BX149" s="582"/>
      <c r="BY149" s="582"/>
      <c r="BZ149" s="582"/>
      <c r="CA149" s="582"/>
      <c r="CB149" s="583"/>
      <c r="CT149" s="26">
        <v>46000</v>
      </c>
    </row>
    <row r="150" spans="1:98" ht="15" customHeight="1">
      <c r="A150" s="398"/>
      <c r="B150" s="399"/>
      <c r="C150" s="399"/>
      <c r="D150" s="400"/>
      <c r="E150" s="416" t="s">
        <v>462</v>
      </c>
      <c r="F150" s="417"/>
      <c r="G150" s="417"/>
      <c r="H150" s="417"/>
      <c r="I150" s="417"/>
      <c r="J150" s="417"/>
      <c r="K150" s="417"/>
      <c r="L150" s="417"/>
      <c r="M150" s="417"/>
      <c r="N150" s="417"/>
      <c r="O150" s="417"/>
      <c r="P150" s="417"/>
      <c r="Q150" s="417"/>
      <c r="R150" s="417"/>
      <c r="S150" s="417"/>
      <c r="T150" s="417"/>
      <c r="U150" s="417"/>
      <c r="V150" s="417"/>
      <c r="W150" s="417"/>
      <c r="X150" s="417"/>
      <c r="Y150" s="417"/>
      <c r="Z150" s="417"/>
      <c r="AA150" s="417"/>
      <c r="AB150" s="417"/>
      <c r="AC150" s="417"/>
      <c r="AD150" s="417"/>
      <c r="AE150" s="417"/>
      <c r="AF150" s="417"/>
      <c r="AG150" s="417"/>
      <c r="AH150" s="417"/>
      <c r="AI150" s="417"/>
      <c r="AJ150" s="417"/>
      <c r="AK150" s="417"/>
      <c r="AL150" s="417"/>
      <c r="AM150" s="417"/>
      <c r="AN150" s="417"/>
      <c r="AO150" s="417"/>
      <c r="AP150" s="417"/>
      <c r="AQ150" s="417"/>
      <c r="AR150" s="418"/>
      <c r="AS150" s="410">
        <v>2</v>
      </c>
      <c r="AT150" s="411"/>
      <c r="AU150" s="411"/>
      <c r="AV150" s="411"/>
      <c r="AW150" s="411"/>
      <c r="AX150" s="411"/>
      <c r="AY150" s="411"/>
      <c r="AZ150" s="411"/>
      <c r="BA150" s="411"/>
      <c r="BB150" s="412"/>
      <c r="BC150" s="395">
        <v>13000</v>
      </c>
      <c r="BD150" s="396"/>
      <c r="BE150" s="396"/>
      <c r="BF150" s="396"/>
      <c r="BG150" s="396"/>
      <c r="BH150" s="396"/>
      <c r="BI150" s="396"/>
      <c r="BJ150" s="396"/>
      <c r="BK150" s="396"/>
      <c r="BL150" s="396"/>
      <c r="BM150" s="397"/>
      <c r="BN150" s="492">
        <f t="shared" ref="BN150:BN163" si="5">BC150*AS150</f>
        <v>26000</v>
      </c>
      <c r="BO150" s="493"/>
      <c r="BP150" s="493"/>
      <c r="BQ150" s="493"/>
      <c r="BR150" s="493"/>
      <c r="BS150" s="493"/>
      <c r="BT150" s="493"/>
      <c r="BU150" s="493"/>
      <c r="BV150" s="493"/>
      <c r="BW150" s="493"/>
      <c r="BX150" s="493"/>
      <c r="BY150" s="493"/>
      <c r="BZ150" s="493"/>
      <c r="CA150" s="493"/>
      <c r="CB150" s="494"/>
    </row>
    <row r="151" spans="1:98" ht="15" customHeight="1">
      <c r="A151" s="398"/>
      <c r="B151" s="399"/>
      <c r="C151" s="399"/>
      <c r="D151" s="400"/>
      <c r="E151" s="416" t="s">
        <v>477</v>
      </c>
      <c r="F151" s="531"/>
      <c r="G151" s="531"/>
      <c r="H151" s="531"/>
      <c r="I151" s="531"/>
      <c r="J151" s="531"/>
      <c r="K151" s="531"/>
      <c r="L151" s="531"/>
      <c r="M151" s="531"/>
      <c r="N151" s="531"/>
      <c r="O151" s="531"/>
      <c r="P151" s="531"/>
      <c r="Q151" s="531"/>
      <c r="R151" s="531"/>
      <c r="S151" s="531"/>
      <c r="T151" s="531"/>
      <c r="U151" s="531"/>
      <c r="V151" s="531"/>
      <c r="W151" s="531"/>
      <c r="X151" s="531"/>
      <c r="Y151" s="531"/>
      <c r="Z151" s="531"/>
      <c r="AA151" s="531"/>
      <c r="AB151" s="531"/>
      <c r="AC151" s="531"/>
      <c r="AD151" s="531"/>
      <c r="AE151" s="531"/>
      <c r="AF151" s="531"/>
      <c r="AG151" s="531"/>
      <c r="AH151" s="531"/>
      <c r="AI151" s="531"/>
      <c r="AJ151" s="531"/>
      <c r="AK151" s="531"/>
      <c r="AL151" s="531"/>
      <c r="AM151" s="531"/>
      <c r="AN151" s="531"/>
      <c r="AO151" s="531"/>
      <c r="AP151" s="531"/>
      <c r="AQ151" s="531"/>
      <c r="AR151" s="532"/>
      <c r="AS151" s="410">
        <v>1</v>
      </c>
      <c r="AT151" s="411"/>
      <c r="AU151" s="411"/>
      <c r="AV151" s="411"/>
      <c r="AW151" s="411"/>
      <c r="AX151" s="411"/>
      <c r="AY151" s="411"/>
      <c r="AZ151" s="411"/>
      <c r="BA151" s="411"/>
      <c r="BB151" s="412"/>
      <c r="BC151" s="395">
        <v>10000</v>
      </c>
      <c r="BD151" s="396"/>
      <c r="BE151" s="396"/>
      <c r="BF151" s="396"/>
      <c r="BG151" s="396"/>
      <c r="BH151" s="396"/>
      <c r="BI151" s="396"/>
      <c r="BJ151" s="396"/>
      <c r="BK151" s="396"/>
      <c r="BL151" s="396"/>
      <c r="BM151" s="397"/>
      <c r="BN151" s="492">
        <f t="shared" si="5"/>
        <v>10000</v>
      </c>
      <c r="BO151" s="493"/>
      <c r="BP151" s="493"/>
      <c r="BQ151" s="493"/>
      <c r="BR151" s="493"/>
      <c r="BS151" s="493"/>
      <c r="BT151" s="493"/>
      <c r="BU151" s="493"/>
      <c r="BV151" s="493"/>
      <c r="BW151" s="493"/>
      <c r="BX151" s="493"/>
      <c r="BY151" s="493"/>
      <c r="BZ151" s="493"/>
      <c r="CA151" s="493"/>
      <c r="CB151" s="494"/>
    </row>
    <row r="152" spans="1:98" ht="15" customHeight="1">
      <c r="A152" s="398"/>
      <c r="B152" s="399"/>
      <c r="C152" s="399"/>
      <c r="D152" s="400"/>
      <c r="E152" s="416" t="s">
        <v>478</v>
      </c>
      <c r="F152" s="417"/>
      <c r="G152" s="417"/>
      <c r="H152" s="417"/>
      <c r="I152" s="417"/>
      <c r="J152" s="417"/>
      <c r="K152" s="417"/>
      <c r="L152" s="417"/>
      <c r="M152" s="417"/>
      <c r="N152" s="417"/>
      <c r="O152" s="417"/>
      <c r="P152" s="417"/>
      <c r="Q152" s="417"/>
      <c r="R152" s="417"/>
      <c r="S152" s="417"/>
      <c r="T152" s="417"/>
      <c r="U152" s="417"/>
      <c r="V152" s="417"/>
      <c r="W152" s="417"/>
      <c r="X152" s="417"/>
      <c r="Y152" s="417"/>
      <c r="Z152" s="417"/>
      <c r="AA152" s="417"/>
      <c r="AB152" s="417"/>
      <c r="AC152" s="417"/>
      <c r="AD152" s="417"/>
      <c r="AE152" s="417"/>
      <c r="AF152" s="417"/>
      <c r="AG152" s="417"/>
      <c r="AH152" s="417"/>
      <c r="AI152" s="417"/>
      <c r="AJ152" s="417"/>
      <c r="AK152" s="417"/>
      <c r="AL152" s="417"/>
      <c r="AM152" s="417"/>
      <c r="AN152" s="417"/>
      <c r="AO152" s="417"/>
      <c r="AP152" s="417"/>
      <c r="AQ152" s="417"/>
      <c r="AR152" s="418"/>
      <c r="AS152" s="410">
        <v>1</v>
      </c>
      <c r="AT152" s="411"/>
      <c r="AU152" s="411"/>
      <c r="AV152" s="411"/>
      <c r="AW152" s="411"/>
      <c r="AX152" s="411"/>
      <c r="AY152" s="411"/>
      <c r="AZ152" s="411"/>
      <c r="BA152" s="411"/>
      <c r="BB152" s="412"/>
      <c r="BC152" s="395">
        <v>9320</v>
      </c>
      <c r="BD152" s="396"/>
      <c r="BE152" s="396"/>
      <c r="BF152" s="396"/>
      <c r="BG152" s="396"/>
      <c r="BH152" s="396"/>
      <c r="BI152" s="396"/>
      <c r="BJ152" s="396"/>
      <c r="BK152" s="396"/>
      <c r="BL152" s="396"/>
      <c r="BM152" s="397"/>
      <c r="BN152" s="492">
        <f>BC152*AS152</f>
        <v>9320</v>
      </c>
      <c r="BO152" s="493"/>
      <c r="BP152" s="493"/>
      <c r="BQ152" s="493"/>
      <c r="BR152" s="493"/>
      <c r="BS152" s="493"/>
      <c r="BT152" s="493"/>
      <c r="BU152" s="493"/>
      <c r="BV152" s="493"/>
      <c r="BW152" s="493"/>
      <c r="BX152" s="493"/>
      <c r="BY152" s="493"/>
      <c r="BZ152" s="493"/>
      <c r="CA152" s="493"/>
      <c r="CB152" s="494"/>
    </row>
    <row r="153" spans="1:98" ht="15" customHeight="1">
      <c r="A153" s="398"/>
      <c r="B153" s="399"/>
      <c r="C153" s="399"/>
      <c r="D153" s="400"/>
      <c r="E153" s="416" t="s">
        <v>479</v>
      </c>
      <c r="F153" s="417"/>
      <c r="G153" s="417"/>
      <c r="H153" s="417"/>
      <c r="I153" s="417"/>
      <c r="J153" s="417"/>
      <c r="K153" s="417"/>
      <c r="L153" s="417"/>
      <c r="M153" s="417"/>
      <c r="N153" s="417"/>
      <c r="O153" s="417"/>
      <c r="P153" s="417"/>
      <c r="Q153" s="417"/>
      <c r="R153" s="417"/>
      <c r="S153" s="417"/>
      <c r="T153" s="417"/>
      <c r="U153" s="417"/>
      <c r="V153" s="417"/>
      <c r="W153" s="417"/>
      <c r="X153" s="417"/>
      <c r="Y153" s="417"/>
      <c r="Z153" s="417"/>
      <c r="AA153" s="417"/>
      <c r="AB153" s="417"/>
      <c r="AC153" s="417"/>
      <c r="AD153" s="417"/>
      <c r="AE153" s="417"/>
      <c r="AF153" s="417"/>
      <c r="AG153" s="417"/>
      <c r="AH153" s="417"/>
      <c r="AI153" s="417"/>
      <c r="AJ153" s="417"/>
      <c r="AK153" s="417"/>
      <c r="AL153" s="417"/>
      <c r="AM153" s="417"/>
      <c r="AN153" s="417"/>
      <c r="AO153" s="417"/>
      <c r="AP153" s="417"/>
      <c r="AQ153" s="417"/>
      <c r="AR153" s="418"/>
      <c r="AS153" s="410">
        <v>1</v>
      </c>
      <c r="AT153" s="411"/>
      <c r="AU153" s="411"/>
      <c r="AV153" s="411"/>
      <c r="AW153" s="411"/>
      <c r="AX153" s="411"/>
      <c r="AY153" s="411"/>
      <c r="AZ153" s="411"/>
      <c r="BA153" s="411"/>
      <c r="BB153" s="412"/>
      <c r="BC153" s="395">
        <v>750</v>
      </c>
      <c r="BD153" s="396"/>
      <c r="BE153" s="396"/>
      <c r="BF153" s="396"/>
      <c r="BG153" s="396"/>
      <c r="BH153" s="396"/>
      <c r="BI153" s="396"/>
      <c r="BJ153" s="396"/>
      <c r="BK153" s="396"/>
      <c r="BL153" s="396"/>
      <c r="BM153" s="397"/>
      <c r="BN153" s="492">
        <f t="shared" ref="BN153:BN161" si="6">BC153*AS153</f>
        <v>750</v>
      </c>
      <c r="BO153" s="493"/>
      <c r="BP153" s="493"/>
      <c r="BQ153" s="493"/>
      <c r="BR153" s="493"/>
      <c r="BS153" s="493"/>
      <c r="BT153" s="493"/>
      <c r="BU153" s="493"/>
      <c r="BV153" s="493"/>
      <c r="BW153" s="493"/>
      <c r="BX153" s="493"/>
      <c r="BY153" s="493"/>
      <c r="BZ153" s="493"/>
      <c r="CA153" s="493"/>
      <c r="CB153" s="494"/>
    </row>
    <row r="154" spans="1:98" ht="15" customHeight="1">
      <c r="A154" s="398"/>
      <c r="B154" s="399"/>
      <c r="C154" s="399"/>
      <c r="D154" s="400"/>
      <c r="E154" s="416" t="s">
        <v>480</v>
      </c>
      <c r="F154" s="417"/>
      <c r="G154" s="417"/>
      <c r="H154" s="417"/>
      <c r="I154" s="417"/>
      <c r="J154" s="417"/>
      <c r="K154" s="417"/>
      <c r="L154" s="417"/>
      <c r="M154" s="417"/>
      <c r="N154" s="417"/>
      <c r="O154" s="417"/>
      <c r="P154" s="417"/>
      <c r="Q154" s="417"/>
      <c r="R154" s="417"/>
      <c r="S154" s="417"/>
      <c r="T154" s="417"/>
      <c r="U154" s="417"/>
      <c r="V154" s="417"/>
      <c r="W154" s="417"/>
      <c r="X154" s="417"/>
      <c r="Y154" s="417"/>
      <c r="Z154" s="417"/>
      <c r="AA154" s="417"/>
      <c r="AB154" s="417"/>
      <c r="AC154" s="417"/>
      <c r="AD154" s="417"/>
      <c r="AE154" s="417"/>
      <c r="AF154" s="417"/>
      <c r="AG154" s="417"/>
      <c r="AH154" s="417"/>
      <c r="AI154" s="417"/>
      <c r="AJ154" s="417"/>
      <c r="AK154" s="417"/>
      <c r="AL154" s="417"/>
      <c r="AM154" s="417"/>
      <c r="AN154" s="417"/>
      <c r="AO154" s="417"/>
      <c r="AP154" s="417"/>
      <c r="AQ154" s="417"/>
      <c r="AR154" s="418"/>
      <c r="AS154" s="410">
        <v>1</v>
      </c>
      <c r="AT154" s="411"/>
      <c r="AU154" s="411"/>
      <c r="AV154" s="411"/>
      <c r="AW154" s="411"/>
      <c r="AX154" s="411"/>
      <c r="AY154" s="411"/>
      <c r="AZ154" s="411"/>
      <c r="BA154" s="411"/>
      <c r="BB154" s="412"/>
      <c r="BC154" s="395">
        <v>520</v>
      </c>
      <c r="BD154" s="396"/>
      <c r="BE154" s="396"/>
      <c r="BF154" s="396"/>
      <c r="BG154" s="396"/>
      <c r="BH154" s="396"/>
      <c r="BI154" s="396"/>
      <c r="BJ154" s="396"/>
      <c r="BK154" s="396"/>
      <c r="BL154" s="396"/>
      <c r="BM154" s="397"/>
      <c r="BN154" s="492">
        <f t="shared" si="6"/>
        <v>520</v>
      </c>
      <c r="BO154" s="493"/>
      <c r="BP154" s="493"/>
      <c r="BQ154" s="493"/>
      <c r="BR154" s="493"/>
      <c r="BS154" s="493"/>
      <c r="BT154" s="493"/>
      <c r="BU154" s="493"/>
      <c r="BV154" s="493"/>
      <c r="BW154" s="493"/>
      <c r="BX154" s="493"/>
      <c r="BY154" s="493"/>
      <c r="BZ154" s="493"/>
      <c r="CA154" s="493"/>
      <c r="CB154" s="494"/>
    </row>
    <row r="155" spans="1:98" ht="15" customHeight="1">
      <c r="A155" s="398"/>
      <c r="B155" s="399"/>
      <c r="C155" s="399"/>
      <c r="D155" s="400"/>
      <c r="E155" s="416" t="s">
        <v>481</v>
      </c>
      <c r="F155" s="417"/>
      <c r="G155" s="417"/>
      <c r="H155" s="417"/>
      <c r="I155" s="417"/>
      <c r="J155" s="417"/>
      <c r="K155" s="417"/>
      <c r="L155" s="417"/>
      <c r="M155" s="417"/>
      <c r="N155" s="417"/>
      <c r="O155" s="417"/>
      <c r="P155" s="417"/>
      <c r="Q155" s="417"/>
      <c r="R155" s="417"/>
      <c r="S155" s="417"/>
      <c r="T155" s="417"/>
      <c r="U155" s="417"/>
      <c r="V155" s="417"/>
      <c r="W155" s="417"/>
      <c r="X155" s="417"/>
      <c r="Y155" s="417"/>
      <c r="Z155" s="417"/>
      <c r="AA155" s="417"/>
      <c r="AB155" s="417"/>
      <c r="AC155" s="417"/>
      <c r="AD155" s="417"/>
      <c r="AE155" s="417"/>
      <c r="AF155" s="417"/>
      <c r="AG155" s="417"/>
      <c r="AH155" s="417"/>
      <c r="AI155" s="417"/>
      <c r="AJ155" s="417"/>
      <c r="AK155" s="417"/>
      <c r="AL155" s="417"/>
      <c r="AM155" s="417"/>
      <c r="AN155" s="417"/>
      <c r="AO155" s="417"/>
      <c r="AP155" s="417"/>
      <c r="AQ155" s="417"/>
      <c r="AR155" s="418"/>
      <c r="AS155" s="410">
        <v>1</v>
      </c>
      <c r="AT155" s="411"/>
      <c r="AU155" s="411"/>
      <c r="AV155" s="411"/>
      <c r="AW155" s="411"/>
      <c r="AX155" s="411"/>
      <c r="AY155" s="411"/>
      <c r="AZ155" s="411"/>
      <c r="BA155" s="411"/>
      <c r="BB155" s="412"/>
      <c r="BC155" s="395">
        <v>200</v>
      </c>
      <c r="BD155" s="396"/>
      <c r="BE155" s="396"/>
      <c r="BF155" s="396"/>
      <c r="BG155" s="396"/>
      <c r="BH155" s="396"/>
      <c r="BI155" s="396"/>
      <c r="BJ155" s="396"/>
      <c r="BK155" s="396"/>
      <c r="BL155" s="396"/>
      <c r="BM155" s="397"/>
      <c r="BN155" s="492">
        <f t="shared" si="6"/>
        <v>200</v>
      </c>
      <c r="BO155" s="493"/>
      <c r="BP155" s="493"/>
      <c r="BQ155" s="493"/>
      <c r="BR155" s="493"/>
      <c r="BS155" s="493"/>
      <c r="BT155" s="493"/>
      <c r="BU155" s="493"/>
      <c r="BV155" s="493"/>
      <c r="BW155" s="493"/>
      <c r="BX155" s="493"/>
      <c r="BY155" s="493"/>
      <c r="BZ155" s="493"/>
      <c r="CA155" s="493"/>
      <c r="CB155" s="494"/>
    </row>
    <row r="156" spans="1:98" ht="15" customHeight="1">
      <c r="A156" s="398"/>
      <c r="B156" s="399"/>
      <c r="C156" s="399"/>
      <c r="D156" s="400"/>
      <c r="E156" s="416" t="s">
        <v>482</v>
      </c>
      <c r="F156" s="417"/>
      <c r="G156" s="417"/>
      <c r="H156" s="417"/>
      <c r="I156" s="417"/>
      <c r="J156" s="417"/>
      <c r="K156" s="417"/>
      <c r="L156" s="417"/>
      <c r="M156" s="417"/>
      <c r="N156" s="417"/>
      <c r="O156" s="417"/>
      <c r="P156" s="417"/>
      <c r="Q156" s="417"/>
      <c r="R156" s="417"/>
      <c r="S156" s="417"/>
      <c r="T156" s="417"/>
      <c r="U156" s="417"/>
      <c r="V156" s="417"/>
      <c r="W156" s="417"/>
      <c r="X156" s="417"/>
      <c r="Y156" s="417"/>
      <c r="Z156" s="417"/>
      <c r="AA156" s="417"/>
      <c r="AB156" s="417"/>
      <c r="AC156" s="417"/>
      <c r="AD156" s="417"/>
      <c r="AE156" s="417"/>
      <c r="AF156" s="417"/>
      <c r="AG156" s="417"/>
      <c r="AH156" s="417"/>
      <c r="AI156" s="417"/>
      <c r="AJ156" s="417"/>
      <c r="AK156" s="417"/>
      <c r="AL156" s="417"/>
      <c r="AM156" s="417"/>
      <c r="AN156" s="417"/>
      <c r="AO156" s="417"/>
      <c r="AP156" s="417"/>
      <c r="AQ156" s="417"/>
      <c r="AR156" s="418"/>
      <c r="AS156" s="410">
        <v>1</v>
      </c>
      <c r="AT156" s="411"/>
      <c r="AU156" s="411"/>
      <c r="AV156" s="411"/>
      <c r="AW156" s="411"/>
      <c r="AX156" s="411"/>
      <c r="AY156" s="411"/>
      <c r="AZ156" s="411"/>
      <c r="BA156" s="411"/>
      <c r="BB156" s="412"/>
      <c r="BC156" s="395">
        <v>220</v>
      </c>
      <c r="BD156" s="396"/>
      <c r="BE156" s="396"/>
      <c r="BF156" s="396"/>
      <c r="BG156" s="396"/>
      <c r="BH156" s="396"/>
      <c r="BI156" s="396"/>
      <c r="BJ156" s="396"/>
      <c r="BK156" s="396"/>
      <c r="BL156" s="396"/>
      <c r="BM156" s="397"/>
      <c r="BN156" s="492">
        <f t="shared" si="6"/>
        <v>220</v>
      </c>
      <c r="BO156" s="493"/>
      <c r="BP156" s="493"/>
      <c r="BQ156" s="493"/>
      <c r="BR156" s="493"/>
      <c r="BS156" s="493"/>
      <c r="BT156" s="493"/>
      <c r="BU156" s="493"/>
      <c r="BV156" s="493"/>
      <c r="BW156" s="493"/>
      <c r="BX156" s="493"/>
      <c r="BY156" s="493"/>
      <c r="BZ156" s="493"/>
      <c r="CA156" s="493"/>
      <c r="CB156" s="494"/>
      <c r="CT156" s="34">
        <f>SUM(BN153:CB161)</f>
        <v>5000</v>
      </c>
    </row>
    <row r="157" spans="1:98" ht="15" customHeight="1">
      <c r="A157" s="398"/>
      <c r="B157" s="399"/>
      <c r="C157" s="399"/>
      <c r="D157" s="400"/>
      <c r="E157" s="416" t="s">
        <v>483</v>
      </c>
      <c r="F157" s="417"/>
      <c r="G157" s="417"/>
      <c r="H157" s="417"/>
      <c r="I157" s="417"/>
      <c r="J157" s="417"/>
      <c r="K157" s="417"/>
      <c r="L157" s="417"/>
      <c r="M157" s="417"/>
      <c r="N157" s="417"/>
      <c r="O157" s="417"/>
      <c r="P157" s="417"/>
      <c r="Q157" s="417"/>
      <c r="R157" s="417"/>
      <c r="S157" s="417"/>
      <c r="T157" s="417"/>
      <c r="U157" s="417"/>
      <c r="V157" s="417"/>
      <c r="W157" s="417"/>
      <c r="X157" s="417"/>
      <c r="Y157" s="417"/>
      <c r="Z157" s="417"/>
      <c r="AA157" s="417"/>
      <c r="AB157" s="417"/>
      <c r="AC157" s="417"/>
      <c r="AD157" s="417"/>
      <c r="AE157" s="417"/>
      <c r="AF157" s="417"/>
      <c r="AG157" s="417"/>
      <c r="AH157" s="417"/>
      <c r="AI157" s="417"/>
      <c r="AJ157" s="417"/>
      <c r="AK157" s="417"/>
      <c r="AL157" s="417"/>
      <c r="AM157" s="417"/>
      <c r="AN157" s="417"/>
      <c r="AO157" s="417"/>
      <c r="AP157" s="417"/>
      <c r="AQ157" s="417"/>
      <c r="AR157" s="418"/>
      <c r="AS157" s="410">
        <v>1</v>
      </c>
      <c r="AT157" s="411"/>
      <c r="AU157" s="411"/>
      <c r="AV157" s="411"/>
      <c r="AW157" s="411"/>
      <c r="AX157" s="411"/>
      <c r="AY157" s="411"/>
      <c r="AZ157" s="411"/>
      <c r="BA157" s="411"/>
      <c r="BB157" s="412"/>
      <c r="BC157" s="395">
        <v>500</v>
      </c>
      <c r="BD157" s="396"/>
      <c r="BE157" s="396"/>
      <c r="BF157" s="396"/>
      <c r="BG157" s="396"/>
      <c r="BH157" s="396"/>
      <c r="BI157" s="396"/>
      <c r="BJ157" s="396"/>
      <c r="BK157" s="396"/>
      <c r="BL157" s="396"/>
      <c r="BM157" s="397"/>
      <c r="BN157" s="492">
        <f t="shared" si="6"/>
        <v>500</v>
      </c>
      <c r="BO157" s="493"/>
      <c r="BP157" s="493"/>
      <c r="BQ157" s="493"/>
      <c r="BR157" s="493"/>
      <c r="BS157" s="493"/>
      <c r="BT157" s="493"/>
      <c r="BU157" s="493"/>
      <c r="BV157" s="493"/>
      <c r="BW157" s="493"/>
      <c r="BX157" s="493"/>
      <c r="BY157" s="493"/>
      <c r="BZ157" s="493"/>
      <c r="CA157" s="493"/>
      <c r="CB157" s="494"/>
    </row>
    <row r="158" spans="1:98" ht="15" customHeight="1">
      <c r="A158" s="398"/>
      <c r="B158" s="399"/>
      <c r="C158" s="399"/>
      <c r="D158" s="400"/>
      <c r="E158" s="416" t="s">
        <v>485</v>
      </c>
      <c r="F158" s="417"/>
      <c r="G158" s="417"/>
      <c r="H158" s="417"/>
      <c r="I158" s="417"/>
      <c r="J158" s="417"/>
      <c r="K158" s="417"/>
      <c r="L158" s="417"/>
      <c r="M158" s="417"/>
      <c r="N158" s="417"/>
      <c r="O158" s="417"/>
      <c r="P158" s="417"/>
      <c r="Q158" s="417"/>
      <c r="R158" s="417"/>
      <c r="S158" s="417"/>
      <c r="T158" s="417"/>
      <c r="U158" s="417"/>
      <c r="V158" s="417"/>
      <c r="W158" s="417"/>
      <c r="X158" s="417"/>
      <c r="Y158" s="417"/>
      <c r="Z158" s="417"/>
      <c r="AA158" s="417"/>
      <c r="AB158" s="417"/>
      <c r="AC158" s="417"/>
      <c r="AD158" s="417"/>
      <c r="AE158" s="417"/>
      <c r="AF158" s="417"/>
      <c r="AG158" s="417"/>
      <c r="AH158" s="417"/>
      <c r="AI158" s="417"/>
      <c r="AJ158" s="417"/>
      <c r="AK158" s="417"/>
      <c r="AL158" s="417"/>
      <c r="AM158" s="417"/>
      <c r="AN158" s="417"/>
      <c r="AO158" s="417"/>
      <c r="AP158" s="417"/>
      <c r="AQ158" s="417"/>
      <c r="AR158" s="418"/>
      <c r="AS158" s="410">
        <v>1</v>
      </c>
      <c r="AT158" s="411"/>
      <c r="AU158" s="411"/>
      <c r="AV158" s="411"/>
      <c r="AW158" s="411"/>
      <c r="AX158" s="411"/>
      <c r="AY158" s="411"/>
      <c r="AZ158" s="411"/>
      <c r="BA158" s="411"/>
      <c r="BB158" s="412"/>
      <c r="BC158" s="395">
        <v>350</v>
      </c>
      <c r="BD158" s="396"/>
      <c r="BE158" s="396"/>
      <c r="BF158" s="396"/>
      <c r="BG158" s="396"/>
      <c r="BH158" s="396"/>
      <c r="BI158" s="396"/>
      <c r="BJ158" s="396"/>
      <c r="BK158" s="396"/>
      <c r="BL158" s="396"/>
      <c r="BM158" s="397"/>
      <c r="BN158" s="492">
        <f t="shared" si="6"/>
        <v>350</v>
      </c>
      <c r="BO158" s="493"/>
      <c r="BP158" s="493"/>
      <c r="BQ158" s="493"/>
      <c r="BR158" s="493"/>
      <c r="BS158" s="493"/>
      <c r="BT158" s="493"/>
      <c r="BU158" s="493"/>
      <c r="BV158" s="493"/>
      <c r="BW158" s="493"/>
      <c r="BX158" s="493"/>
      <c r="BY158" s="493"/>
      <c r="BZ158" s="493"/>
      <c r="CA158" s="493"/>
      <c r="CB158" s="494"/>
    </row>
    <row r="159" spans="1:98" ht="15" customHeight="1">
      <c r="A159" s="398"/>
      <c r="B159" s="399"/>
      <c r="C159" s="399"/>
      <c r="D159" s="400"/>
      <c r="E159" s="416" t="s">
        <v>486</v>
      </c>
      <c r="F159" s="417"/>
      <c r="G159" s="417"/>
      <c r="H159" s="417"/>
      <c r="I159" s="417"/>
      <c r="J159" s="417"/>
      <c r="K159" s="417"/>
      <c r="L159" s="417"/>
      <c r="M159" s="417"/>
      <c r="N159" s="417"/>
      <c r="O159" s="417"/>
      <c r="P159" s="417"/>
      <c r="Q159" s="417"/>
      <c r="R159" s="417"/>
      <c r="S159" s="417"/>
      <c r="T159" s="417"/>
      <c r="U159" s="417"/>
      <c r="V159" s="417"/>
      <c r="W159" s="417"/>
      <c r="X159" s="417"/>
      <c r="Y159" s="417"/>
      <c r="Z159" s="417"/>
      <c r="AA159" s="417"/>
      <c r="AB159" s="417"/>
      <c r="AC159" s="417"/>
      <c r="AD159" s="417"/>
      <c r="AE159" s="417"/>
      <c r="AF159" s="417"/>
      <c r="AG159" s="417"/>
      <c r="AH159" s="417"/>
      <c r="AI159" s="417"/>
      <c r="AJ159" s="417"/>
      <c r="AK159" s="417"/>
      <c r="AL159" s="417"/>
      <c r="AM159" s="417"/>
      <c r="AN159" s="417"/>
      <c r="AO159" s="417"/>
      <c r="AP159" s="417"/>
      <c r="AQ159" s="417"/>
      <c r="AR159" s="418"/>
      <c r="AS159" s="410">
        <v>2</v>
      </c>
      <c r="AT159" s="411"/>
      <c r="AU159" s="411"/>
      <c r="AV159" s="411"/>
      <c r="AW159" s="411"/>
      <c r="AX159" s="411"/>
      <c r="AY159" s="411"/>
      <c r="AZ159" s="411"/>
      <c r="BA159" s="411"/>
      <c r="BB159" s="412"/>
      <c r="BC159" s="395">
        <v>130</v>
      </c>
      <c r="BD159" s="396"/>
      <c r="BE159" s="396"/>
      <c r="BF159" s="396"/>
      <c r="BG159" s="396"/>
      <c r="BH159" s="396"/>
      <c r="BI159" s="396"/>
      <c r="BJ159" s="396"/>
      <c r="BK159" s="396"/>
      <c r="BL159" s="396"/>
      <c r="BM159" s="397"/>
      <c r="BN159" s="492">
        <f t="shared" si="6"/>
        <v>260</v>
      </c>
      <c r="BO159" s="493"/>
      <c r="BP159" s="493"/>
      <c r="BQ159" s="493"/>
      <c r="BR159" s="493"/>
      <c r="BS159" s="493"/>
      <c r="BT159" s="493"/>
      <c r="BU159" s="493"/>
      <c r="BV159" s="493"/>
      <c r="BW159" s="493"/>
      <c r="BX159" s="493"/>
      <c r="BY159" s="493"/>
      <c r="BZ159" s="493"/>
      <c r="CA159" s="493"/>
      <c r="CB159" s="494"/>
    </row>
    <row r="160" spans="1:98" ht="15" customHeight="1">
      <c r="A160" s="398"/>
      <c r="B160" s="399"/>
      <c r="C160" s="399"/>
      <c r="D160" s="400"/>
      <c r="E160" s="416" t="s">
        <v>487</v>
      </c>
      <c r="F160" s="417"/>
      <c r="G160" s="417"/>
      <c r="H160" s="417"/>
      <c r="I160" s="417"/>
      <c r="J160" s="417"/>
      <c r="K160" s="417"/>
      <c r="L160" s="417"/>
      <c r="M160" s="417"/>
      <c r="N160" s="417"/>
      <c r="O160" s="417"/>
      <c r="P160" s="417"/>
      <c r="Q160" s="417"/>
      <c r="R160" s="417"/>
      <c r="S160" s="417"/>
      <c r="T160" s="417"/>
      <c r="U160" s="417"/>
      <c r="V160" s="417"/>
      <c r="W160" s="417"/>
      <c r="X160" s="417"/>
      <c r="Y160" s="417"/>
      <c r="Z160" s="417"/>
      <c r="AA160" s="417"/>
      <c r="AB160" s="417"/>
      <c r="AC160" s="417"/>
      <c r="AD160" s="417"/>
      <c r="AE160" s="417"/>
      <c r="AF160" s="417"/>
      <c r="AG160" s="417"/>
      <c r="AH160" s="417"/>
      <c r="AI160" s="417"/>
      <c r="AJ160" s="417"/>
      <c r="AK160" s="417"/>
      <c r="AL160" s="417"/>
      <c r="AM160" s="417"/>
      <c r="AN160" s="417"/>
      <c r="AO160" s="417"/>
      <c r="AP160" s="417"/>
      <c r="AQ160" s="417"/>
      <c r="AR160" s="418"/>
      <c r="AS160" s="410">
        <v>2</v>
      </c>
      <c r="AT160" s="411"/>
      <c r="AU160" s="411"/>
      <c r="AV160" s="411"/>
      <c r="AW160" s="411"/>
      <c r="AX160" s="411"/>
      <c r="AY160" s="411"/>
      <c r="AZ160" s="411"/>
      <c r="BA160" s="411"/>
      <c r="BB160" s="412"/>
      <c r="BC160" s="395">
        <v>100</v>
      </c>
      <c r="BD160" s="396"/>
      <c r="BE160" s="396"/>
      <c r="BF160" s="396"/>
      <c r="BG160" s="396"/>
      <c r="BH160" s="396"/>
      <c r="BI160" s="396"/>
      <c r="BJ160" s="396"/>
      <c r="BK160" s="396"/>
      <c r="BL160" s="396"/>
      <c r="BM160" s="397"/>
      <c r="BN160" s="492">
        <f t="shared" si="6"/>
        <v>200</v>
      </c>
      <c r="BO160" s="493"/>
      <c r="BP160" s="493"/>
      <c r="BQ160" s="493"/>
      <c r="BR160" s="493"/>
      <c r="BS160" s="493"/>
      <c r="BT160" s="493"/>
      <c r="BU160" s="493"/>
      <c r="BV160" s="493"/>
      <c r="BW160" s="493"/>
      <c r="BX160" s="493"/>
      <c r="BY160" s="493"/>
      <c r="BZ160" s="493"/>
      <c r="CA160" s="493"/>
      <c r="CB160" s="494"/>
    </row>
    <row r="161" spans="1:98" ht="15" customHeight="1">
      <c r="A161" s="398"/>
      <c r="B161" s="399"/>
      <c r="C161" s="399"/>
      <c r="D161" s="400"/>
      <c r="E161" s="416" t="s">
        <v>484</v>
      </c>
      <c r="F161" s="417"/>
      <c r="G161" s="417"/>
      <c r="H161" s="417"/>
      <c r="I161" s="417"/>
      <c r="J161" s="417"/>
      <c r="K161" s="417"/>
      <c r="L161" s="417"/>
      <c r="M161" s="417"/>
      <c r="N161" s="417"/>
      <c r="O161" s="417"/>
      <c r="P161" s="417"/>
      <c r="Q161" s="417"/>
      <c r="R161" s="417"/>
      <c r="S161" s="417"/>
      <c r="T161" s="417"/>
      <c r="U161" s="417"/>
      <c r="V161" s="417"/>
      <c r="W161" s="417"/>
      <c r="X161" s="417"/>
      <c r="Y161" s="417"/>
      <c r="Z161" s="417"/>
      <c r="AA161" s="417"/>
      <c r="AB161" s="417"/>
      <c r="AC161" s="417"/>
      <c r="AD161" s="417"/>
      <c r="AE161" s="417"/>
      <c r="AF161" s="417"/>
      <c r="AG161" s="417"/>
      <c r="AH161" s="417"/>
      <c r="AI161" s="417"/>
      <c r="AJ161" s="417"/>
      <c r="AK161" s="417"/>
      <c r="AL161" s="417"/>
      <c r="AM161" s="417"/>
      <c r="AN161" s="417"/>
      <c r="AO161" s="417"/>
      <c r="AP161" s="417"/>
      <c r="AQ161" s="417"/>
      <c r="AR161" s="418"/>
      <c r="AS161" s="410">
        <v>1</v>
      </c>
      <c r="AT161" s="411"/>
      <c r="AU161" s="411"/>
      <c r="AV161" s="411"/>
      <c r="AW161" s="411"/>
      <c r="AX161" s="411"/>
      <c r="AY161" s="411"/>
      <c r="AZ161" s="411"/>
      <c r="BA161" s="411"/>
      <c r="BB161" s="412"/>
      <c r="BC161" s="395">
        <v>2000</v>
      </c>
      <c r="BD161" s="396"/>
      <c r="BE161" s="396"/>
      <c r="BF161" s="396"/>
      <c r="BG161" s="396"/>
      <c r="BH161" s="396"/>
      <c r="BI161" s="396"/>
      <c r="BJ161" s="396"/>
      <c r="BK161" s="396"/>
      <c r="BL161" s="396"/>
      <c r="BM161" s="397"/>
      <c r="BN161" s="492">
        <f t="shared" si="6"/>
        <v>2000</v>
      </c>
      <c r="BO161" s="493"/>
      <c r="BP161" s="493"/>
      <c r="BQ161" s="493"/>
      <c r="BR161" s="493"/>
      <c r="BS161" s="493"/>
      <c r="BT161" s="493"/>
      <c r="BU161" s="493"/>
      <c r="BV161" s="493"/>
      <c r="BW161" s="493"/>
      <c r="BX161" s="493"/>
      <c r="BY161" s="493"/>
      <c r="BZ161" s="493"/>
      <c r="CA161" s="493"/>
      <c r="CB161" s="494"/>
    </row>
    <row r="162" spans="1:98" ht="15" customHeight="1">
      <c r="A162" s="398"/>
      <c r="B162" s="399"/>
      <c r="C162" s="399"/>
      <c r="D162" s="400"/>
      <c r="E162" s="416" t="s">
        <v>457</v>
      </c>
      <c r="F162" s="531"/>
      <c r="G162" s="531"/>
      <c r="H162" s="531"/>
      <c r="I162" s="531"/>
      <c r="J162" s="531"/>
      <c r="K162" s="531"/>
      <c r="L162" s="531"/>
      <c r="M162" s="531"/>
      <c r="N162" s="531"/>
      <c r="O162" s="531"/>
      <c r="P162" s="531"/>
      <c r="Q162" s="531"/>
      <c r="R162" s="531"/>
      <c r="S162" s="531"/>
      <c r="T162" s="531"/>
      <c r="U162" s="531"/>
      <c r="V162" s="531"/>
      <c r="W162" s="531"/>
      <c r="X162" s="531"/>
      <c r="Y162" s="531"/>
      <c r="Z162" s="531"/>
      <c r="AA162" s="531"/>
      <c r="AB162" s="531"/>
      <c r="AC162" s="531"/>
      <c r="AD162" s="531"/>
      <c r="AE162" s="531"/>
      <c r="AF162" s="531"/>
      <c r="AG162" s="531"/>
      <c r="AH162" s="531"/>
      <c r="AI162" s="531"/>
      <c r="AJ162" s="531"/>
      <c r="AK162" s="531"/>
      <c r="AL162" s="531"/>
      <c r="AM162" s="531"/>
      <c r="AN162" s="531"/>
      <c r="AO162" s="531"/>
      <c r="AP162" s="531"/>
      <c r="AQ162" s="531"/>
      <c r="AR162" s="532"/>
      <c r="AS162" s="410">
        <v>12</v>
      </c>
      <c r="AT162" s="411"/>
      <c r="AU162" s="411"/>
      <c r="AV162" s="411"/>
      <c r="AW162" s="411"/>
      <c r="AX162" s="411"/>
      <c r="AY162" s="411"/>
      <c r="AZ162" s="411"/>
      <c r="BA162" s="411"/>
      <c r="BB162" s="412"/>
      <c r="BC162" s="395">
        <v>260</v>
      </c>
      <c r="BD162" s="396"/>
      <c r="BE162" s="396"/>
      <c r="BF162" s="396"/>
      <c r="BG162" s="396"/>
      <c r="BH162" s="396"/>
      <c r="BI162" s="396"/>
      <c r="BJ162" s="396"/>
      <c r="BK162" s="396"/>
      <c r="BL162" s="396"/>
      <c r="BM162" s="397"/>
      <c r="BN162" s="492">
        <f t="shared" si="5"/>
        <v>3120</v>
      </c>
      <c r="BO162" s="493"/>
      <c r="BP162" s="493"/>
      <c r="BQ162" s="493"/>
      <c r="BR162" s="493"/>
      <c r="BS162" s="493"/>
      <c r="BT162" s="493"/>
      <c r="BU162" s="493"/>
      <c r="BV162" s="493"/>
      <c r="BW162" s="493"/>
      <c r="BX162" s="493"/>
      <c r="BY162" s="493"/>
      <c r="BZ162" s="493"/>
      <c r="CA162" s="493"/>
      <c r="CB162" s="494"/>
      <c r="CT162" s="34">
        <f>SUM(BN162:CB163)</f>
        <v>4680</v>
      </c>
    </row>
    <row r="163" spans="1:98" ht="15" customHeight="1">
      <c r="A163" s="398"/>
      <c r="B163" s="399"/>
      <c r="C163" s="399"/>
      <c r="D163" s="400"/>
      <c r="E163" s="416" t="s">
        <v>463</v>
      </c>
      <c r="F163" s="417"/>
      <c r="G163" s="417"/>
      <c r="H163" s="417"/>
      <c r="I163" s="417"/>
      <c r="J163" s="417"/>
      <c r="K163" s="417"/>
      <c r="L163" s="417"/>
      <c r="M163" s="417"/>
      <c r="N163" s="417"/>
      <c r="O163" s="417"/>
      <c r="P163" s="417"/>
      <c r="Q163" s="417"/>
      <c r="R163" s="417"/>
      <c r="S163" s="417"/>
      <c r="T163" s="417"/>
      <c r="U163" s="417"/>
      <c r="V163" s="417"/>
      <c r="W163" s="417"/>
      <c r="X163" s="417"/>
      <c r="Y163" s="417"/>
      <c r="Z163" s="417"/>
      <c r="AA163" s="417"/>
      <c r="AB163" s="417"/>
      <c r="AC163" s="417"/>
      <c r="AD163" s="417"/>
      <c r="AE163" s="417"/>
      <c r="AF163" s="417"/>
      <c r="AG163" s="417"/>
      <c r="AH163" s="417"/>
      <c r="AI163" s="417"/>
      <c r="AJ163" s="417"/>
      <c r="AK163" s="417"/>
      <c r="AL163" s="417"/>
      <c r="AM163" s="417"/>
      <c r="AN163" s="417"/>
      <c r="AO163" s="417"/>
      <c r="AP163" s="417"/>
      <c r="AQ163" s="417"/>
      <c r="AR163" s="418"/>
      <c r="AS163" s="410">
        <v>520</v>
      </c>
      <c r="AT163" s="411"/>
      <c r="AU163" s="411"/>
      <c r="AV163" s="411"/>
      <c r="AW163" s="411"/>
      <c r="AX163" s="411"/>
      <c r="AY163" s="411"/>
      <c r="AZ163" s="411"/>
      <c r="BA163" s="411"/>
      <c r="BB163" s="412"/>
      <c r="BC163" s="395">
        <v>3</v>
      </c>
      <c r="BD163" s="396"/>
      <c r="BE163" s="396"/>
      <c r="BF163" s="396"/>
      <c r="BG163" s="396"/>
      <c r="BH163" s="396"/>
      <c r="BI163" s="396"/>
      <c r="BJ163" s="396"/>
      <c r="BK163" s="396"/>
      <c r="BL163" s="396"/>
      <c r="BM163" s="397"/>
      <c r="BN163" s="492">
        <f t="shared" si="5"/>
        <v>1560</v>
      </c>
      <c r="BO163" s="493"/>
      <c r="BP163" s="493"/>
      <c r="BQ163" s="493"/>
      <c r="BR163" s="493"/>
      <c r="BS163" s="493"/>
      <c r="BT163" s="493"/>
      <c r="BU163" s="493"/>
      <c r="BV163" s="493"/>
      <c r="BW163" s="493"/>
      <c r="BX163" s="493"/>
      <c r="BY163" s="493"/>
      <c r="BZ163" s="493"/>
      <c r="CA163" s="493"/>
      <c r="CB163" s="494"/>
    </row>
    <row r="164" spans="1:98">
      <c r="A164" s="545">
        <v>5</v>
      </c>
      <c r="B164" s="546"/>
      <c r="C164" s="546"/>
      <c r="D164" s="547"/>
      <c r="E164" s="566" t="s">
        <v>464</v>
      </c>
      <c r="F164" s="567"/>
      <c r="G164" s="567"/>
      <c r="H164" s="567"/>
      <c r="I164" s="567"/>
      <c r="J164" s="567"/>
      <c r="K164" s="567"/>
      <c r="L164" s="567"/>
      <c r="M164" s="567"/>
      <c r="N164" s="567"/>
      <c r="O164" s="567"/>
      <c r="P164" s="567"/>
      <c r="Q164" s="567"/>
      <c r="R164" s="567"/>
      <c r="S164" s="567"/>
      <c r="T164" s="567"/>
      <c r="U164" s="567"/>
      <c r="V164" s="567"/>
      <c r="W164" s="567"/>
      <c r="X164" s="567"/>
      <c r="Y164" s="567"/>
      <c r="Z164" s="567"/>
      <c r="AA164" s="567"/>
      <c r="AB164" s="567"/>
      <c r="AC164" s="567"/>
      <c r="AD164" s="567"/>
      <c r="AE164" s="567"/>
      <c r="AF164" s="567"/>
      <c r="AG164" s="567"/>
      <c r="AH164" s="567"/>
      <c r="AI164" s="567"/>
      <c r="AJ164" s="567"/>
      <c r="AK164" s="567"/>
      <c r="AL164" s="567"/>
      <c r="AM164" s="567"/>
      <c r="AN164" s="567"/>
      <c r="AO164" s="567"/>
      <c r="AP164" s="567"/>
      <c r="AQ164" s="567"/>
      <c r="AR164" s="568"/>
      <c r="AS164" s="551"/>
      <c r="AT164" s="552"/>
      <c r="AU164" s="552"/>
      <c r="AV164" s="552"/>
      <c r="AW164" s="552"/>
      <c r="AX164" s="552"/>
      <c r="AY164" s="552"/>
      <c r="AZ164" s="552"/>
      <c r="BA164" s="552"/>
      <c r="BB164" s="553"/>
      <c r="BC164" s="554"/>
      <c r="BD164" s="555"/>
      <c r="BE164" s="555"/>
      <c r="BF164" s="555"/>
      <c r="BG164" s="555"/>
      <c r="BH164" s="555"/>
      <c r="BI164" s="555"/>
      <c r="BJ164" s="555"/>
      <c r="BK164" s="555"/>
      <c r="BL164" s="555"/>
      <c r="BM164" s="556"/>
      <c r="BN164" s="557">
        <f>SUM(BN165:CB166)</f>
        <v>5000</v>
      </c>
      <c r="BO164" s="558"/>
      <c r="BP164" s="558"/>
      <c r="BQ164" s="558"/>
      <c r="BR164" s="558"/>
      <c r="BS164" s="558"/>
      <c r="BT164" s="558"/>
      <c r="BU164" s="558"/>
      <c r="BV164" s="558"/>
      <c r="BW164" s="558"/>
      <c r="BX164" s="558"/>
      <c r="BY164" s="558"/>
      <c r="BZ164" s="558"/>
      <c r="CA164" s="558"/>
      <c r="CB164" s="559"/>
    </row>
    <row r="165" spans="1:98" ht="15" customHeight="1">
      <c r="A165" s="398"/>
      <c r="B165" s="399"/>
      <c r="C165" s="399"/>
      <c r="D165" s="400"/>
      <c r="E165" s="416" t="s">
        <v>465</v>
      </c>
      <c r="F165" s="417"/>
      <c r="G165" s="417"/>
      <c r="H165" s="417"/>
      <c r="I165" s="417"/>
      <c r="J165" s="417"/>
      <c r="K165" s="417"/>
      <c r="L165" s="417"/>
      <c r="M165" s="417"/>
      <c r="N165" s="417"/>
      <c r="O165" s="417"/>
      <c r="P165" s="417"/>
      <c r="Q165" s="417"/>
      <c r="R165" s="417"/>
      <c r="S165" s="417"/>
      <c r="T165" s="417"/>
      <c r="U165" s="417"/>
      <c r="V165" s="417"/>
      <c r="W165" s="417"/>
      <c r="X165" s="417"/>
      <c r="Y165" s="417"/>
      <c r="Z165" s="417"/>
      <c r="AA165" s="417"/>
      <c r="AB165" s="417"/>
      <c r="AC165" s="417"/>
      <c r="AD165" s="417"/>
      <c r="AE165" s="417"/>
      <c r="AF165" s="417"/>
      <c r="AG165" s="417"/>
      <c r="AH165" s="417"/>
      <c r="AI165" s="417"/>
      <c r="AJ165" s="417"/>
      <c r="AK165" s="417"/>
      <c r="AL165" s="417"/>
      <c r="AM165" s="417"/>
      <c r="AN165" s="417"/>
      <c r="AO165" s="417"/>
      <c r="AP165" s="417"/>
      <c r="AQ165" s="417"/>
      <c r="AR165" s="418"/>
      <c r="AS165" s="410">
        <v>10</v>
      </c>
      <c r="AT165" s="411"/>
      <c r="AU165" s="411"/>
      <c r="AV165" s="411"/>
      <c r="AW165" s="411"/>
      <c r="AX165" s="411"/>
      <c r="AY165" s="411"/>
      <c r="AZ165" s="411"/>
      <c r="BA165" s="411"/>
      <c r="BB165" s="412"/>
      <c r="BC165" s="395">
        <v>94</v>
      </c>
      <c r="BD165" s="396"/>
      <c r="BE165" s="396"/>
      <c r="BF165" s="396"/>
      <c r="BG165" s="396"/>
      <c r="BH165" s="396"/>
      <c r="BI165" s="396"/>
      <c r="BJ165" s="396"/>
      <c r="BK165" s="396"/>
      <c r="BL165" s="396"/>
      <c r="BM165" s="397"/>
      <c r="BN165" s="533">
        <f>BC165*AS165</f>
        <v>940</v>
      </c>
      <c r="BO165" s="534"/>
      <c r="BP165" s="534"/>
      <c r="BQ165" s="534"/>
      <c r="BR165" s="534"/>
      <c r="BS165" s="534"/>
      <c r="BT165" s="534"/>
      <c r="BU165" s="534"/>
      <c r="BV165" s="534"/>
      <c r="BW165" s="534"/>
      <c r="BX165" s="534"/>
      <c r="BY165" s="534"/>
      <c r="BZ165" s="534"/>
      <c r="CA165" s="534"/>
      <c r="CB165" s="535"/>
    </row>
    <row r="166" spans="1:98" ht="15" customHeight="1">
      <c r="A166" s="398"/>
      <c r="B166" s="399"/>
      <c r="C166" s="399"/>
      <c r="D166" s="400"/>
      <c r="E166" s="416" t="s">
        <v>466</v>
      </c>
      <c r="F166" s="417"/>
      <c r="G166" s="417"/>
      <c r="H166" s="417"/>
      <c r="I166" s="417"/>
      <c r="J166" s="417"/>
      <c r="K166" s="417"/>
      <c r="L166" s="417"/>
      <c r="M166" s="417"/>
      <c r="N166" s="417"/>
      <c r="O166" s="417"/>
      <c r="P166" s="417"/>
      <c r="Q166" s="417"/>
      <c r="R166" s="417"/>
      <c r="S166" s="417"/>
      <c r="T166" s="417"/>
      <c r="U166" s="417"/>
      <c r="V166" s="417"/>
      <c r="W166" s="417"/>
      <c r="X166" s="417"/>
      <c r="Y166" s="417"/>
      <c r="Z166" s="417"/>
      <c r="AA166" s="417"/>
      <c r="AB166" s="417"/>
      <c r="AC166" s="417"/>
      <c r="AD166" s="417"/>
      <c r="AE166" s="417"/>
      <c r="AF166" s="417"/>
      <c r="AG166" s="417"/>
      <c r="AH166" s="417"/>
      <c r="AI166" s="417"/>
      <c r="AJ166" s="417"/>
      <c r="AK166" s="417"/>
      <c r="AL166" s="417"/>
      <c r="AM166" s="417"/>
      <c r="AN166" s="417"/>
      <c r="AO166" s="417"/>
      <c r="AP166" s="417"/>
      <c r="AQ166" s="417"/>
      <c r="AR166" s="418"/>
      <c r="AS166" s="410">
        <v>14</v>
      </c>
      <c r="AT166" s="411"/>
      <c r="AU166" s="411"/>
      <c r="AV166" s="411"/>
      <c r="AW166" s="411"/>
      <c r="AX166" s="411"/>
      <c r="AY166" s="411"/>
      <c r="AZ166" s="411"/>
      <c r="BA166" s="411"/>
      <c r="BB166" s="412"/>
      <c r="BC166" s="395">
        <v>290</v>
      </c>
      <c r="BD166" s="396"/>
      <c r="BE166" s="396"/>
      <c r="BF166" s="396"/>
      <c r="BG166" s="396"/>
      <c r="BH166" s="396"/>
      <c r="BI166" s="396"/>
      <c r="BJ166" s="396"/>
      <c r="BK166" s="396"/>
      <c r="BL166" s="396"/>
      <c r="BM166" s="397"/>
      <c r="BN166" s="533">
        <f>BC166*AS166</f>
        <v>4060</v>
      </c>
      <c r="BO166" s="534"/>
      <c r="BP166" s="534"/>
      <c r="BQ166" s="534"/>
      <c r="BR166" s="534"/>
      <c r="BS166" s="534"/>
      <c r="BT166" s="534"/>
      <c r="BU166" s="534"/>
      <c r="BV166" s="534"/>
      <c r="BW166" s="534"/>
      <c r="BX166" s="534"/>
      <c r="BY166" s="534"/>
      <c r="BZ166" s="534"/>
      <c r="CA166" s="534"/>
      <c r="CB166" s="535"/>
    </row>
    <row r="167" spans="1:98" ht="27" customHeight="1">
      <c r="A167" s="545">
        <v>6</v>
      </c>
      <c r="B167" s="546"/>
      <c r="C167" s="546"/>
      <c r="D167" s="547"/>
      <c r="E167" s="548" t="s">
        <v>467</v>
      </c>
      <c r="F167" s="549"/>
      <c r="G167" s="549"/>
      <c r="H167" s="549"/>
      <c r="I167" s="549"/>
      <c r="J167" s="549"/>
      <c r="K167" s="549"/>
      <c r="L167" s="549"/>
      <c r="M167" s="549"/>
      <c r="N167" s="549"/>
      <c r="O167" s="549"/>
      <c r="P167" s="549"/>
      <c r="Q167" s="549"/>
      <c r="R167" s="549"/>
      <c r="S167" s="549"/>
      <c r="T167" s="549"/>
      <c r="U167" s="549"/>
      <c r="V167" s="549"/>
      <c r="W167" s="549"/>
      <c r="X167" s="549"/>
      <c r="Y167" s="549"/>
      <c r="Z167" s="549"/>
      <c r="AA167" s="549"/>
      <c r="AB167" s="549"/>
      <c r="AC167" s="549"/>
      <c r="AD167" s="549"/>
      <c r="AE167" s="549"/>
      <c r="AF167" s="549"/>
      <c r="AG167" s="549"/>
      <c r="AH167" s="549"/>
      <c r="AI167" s="549"/>
      <c r="AJ167" s="549"/>
      <c r="AK167" s="549"/>
      <c r="AL167" s="549"/>
      <c r="AM167" s="549"/>
      <c r="AN167" s="549"/>
      <c r="AO167" s="549"/>
      <c r="AP167" s="549"/>
      <c r="AQ167" s="549"/>
      <c r="AR167" s="550"/>
      <c r="AS167" s="551"/>
      <c r="AT167" s="552"/>
      <c r="AU167" s="552"/>
      <c r="AV167" s="552"/>
      <c r="AW167" s="552"/>
      <c r="AX167" s="552"/>
      <c r="AY167" s="552"/>
      <c r="AZ167" s="552"/>
      <c r="BA167" s="552"/>
      <c r="BB167" s="553"/>
      <c r="BC167" s="554"/>
      <c r="BD167" s="555"/>
      <c r="BE167" s="555"/>
      <c r="BF167" s="555"/>
      <c r="BG167" s="555"/>
      <c r="BH167" s="555"/>
      <c r="BI167" s="555"/>
      <c r="BJ167" s="555"/>
      <c r="BK167" s="555"/>
      <c r="BL167" s="555"/>
      <c r="BM167" s="556"/>
      <c r="BN167" s="557">
        <f>SUM(BN168:CB174)</f>
        <v>12785.994999999999</v>
      </c>
      <c r="BO167" s="558"/>
      <c r="BP167" s="558"/>
      <c r="BQ167" s="558"/>
      <c r="BR167" s="558"/>
      <c r="BS167" s="558"/>
      <c r="BT167" s="558"/>
      <c r="BU167" s="558"/>
      <c r="BV167" s="558"/>
      <c r="BW167" s="558"/>
      <c r="BX167" s="558"/>
      <c r="BY167" s="558"/>
      <c r="BZ167" s="558"/>
      <c r="CA167" s="558"/>
      <c r="CB167" s="559"/>
    </row>
    <row r="168" spans="1:98" ht="15" customHeight="1">
      <c r="A168" s="398"/>
      <c r="B168" s="399"/>
      <c r="C168" s="399"/>
      <c r="D168" s="400"/>
      <c r="E168" s="416" t="s">
        <v>488</v>
      </c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  <c r="P168" s="417"/>
      <c r="Q168" s="417"/>
      <c r="R168" s="417"/>
      <c r="S168" s="417"/>
      <c r="T168" s="417"/>
      <c r="U168" s="417"/>
      <c r="V168" s="417"/>
      <c r="W168" s="417"/>
      <c r="X168" s="417"/>
      <c r="Y168" s="417"/>
      <c r="Z168" s="417"/>
      <c r="AA168" s="417"/>
      <c r="AB168" s="417"/>
      <c r="AC168" s="417"/>
      <c r="AD168" s="417"/>
      <c r="AE168" s="417"/>
      <c r="AF168" s="417"/>
      <c r="AG168" s="417"/>
      <c r="AH168" s="417"/>
      <c r="AI168" s="417"/>
      <c r="AJ168" s="417"/>
      <c r="AK168" s="417"/>
      <c r="AL168" s="417"/>
      <c r="AM168" s="417"/>
      <c r="AN168" s="417"/>
      <c r="AO168" s="417"/>
      <c r="AP168" s="417"/>
      <c r="AQ168" s="417"/>
      <c r="AR168" s="418"/>
      <c r="AS168" s="410">
        <v>140</v>
      </c>
      <c r="AT168" s="411"/>
      <c r="AU168" s="411"/>
      <c r="AV168" s="411"/>
      <c r="AW168" s="411"/>
      <c r="AX168" s="411"/>
      <c r="AY168" s="411"/>
      <c r="AZ168" s="411"/>
      <c r="BA168" s="411"/>
      <c r="BB168" s="412"/>
      <c r="BC168" s="395">
        <v>40.57</v>
      </c>
      <c r="BD168" s="396"/>
      <c r="BE168" s="396"/>
      <c r="BF168" s="396"/>
      <c r="BG168" s="396"/>
      <c r="BH168" s="396"/>
      <c r="BI168" s="396"/>
      <c r="BJ168" s="396"/>
      <c r="BK168" s="396"/>
      <c r="BL168" s="396"/>
      <c r="BM168" s="397"/>
      <c r="BN168" s="533">
        <f t="shared" ref="BN168:BN174" si="7">BC168*AS168</f>
        <v>5679.8</v>
      </c>
      <c r="BO168" s="534"/>
      <c r="BP168" s="534"/>
      <c r="BQ168" s="534"/>
      <c r="BR168" s="534"/>
      <c r="BS168" s="534"/>
      <c r="BT168" s="534"/>
      <c r="BU168" s="534"/>
      <c r="BV168" s="534"/>
      <c r="BW168" s="534"/>
      <c r="BX168" s="534"/>
      <c r="BY168" s="534"/>
      <c r="BZ168" s="534"/>
      <c r="CA168" s="534"/>
      <c r="CB168" s="535"/>
    </row>
    <row r="169" spans="1:98" ht="15" customHeight="1">
      <c r="A169" s="398"/>
      <c r="B169" s="399"/>
      <c r="C169" s="399"/>
      <c r="D169" s="400"/>
      <c r="E169" s="416" t="s">
        <v>468</v>
      </c>
      <c r="F169" s="417"/>
      <c r="G169" s="417"/>
      <c r="H169" s="417"/>
      <c r="I169" s="417"/>
      <c r="J169" s="417"/>
      <c r="K169" s="417"/>
      <c r="L169" s="417"/>
      <c r="M169" s="417"/>
      <c r="N169" s="417"/>
      <c r="O169" s="417"/>
      <c r="P169" s="417"/>
      <c r="Q169" s="417"/>
      <c r="R169" s="417"/>
      <c r="S169" s="417"/>
      <c r="T169" s="417"/>
      <c r="U169" s="417"/>
      <c r="V169" s="417"/>
      <c r="W169" s="417"/>
      <c r="X169" s="417"/>
      <c r="Y169" s="417"/>
      <c r="Z169" s="417"/>
      <c r="AA169" s="417"/>
      <c r="AB169" s="417"/>
      <c r="AC169" s="417"/>
      <c r="AD169" s="417"/>
      <c r="AE169" s="417"/>
      <c r="AF169" s="417"/>
      <c r="AG169" s="417"/>
      <c r="AH169" s="417"/>
      <c r="AI169" s="417"/>
      <c r="AJ169" s="417"/>
      <c r="AK169" s="417"/>
      <c r="AL169" s="417"/>
      <c r="AM169" s="417"/>
      <c r="AN169" s="417"/>
      <c r="AO169" s="417"/>
      <c r="AP169" s="417"/>
      <c r="AQ169" s="417"/>
      <c r="AR169" s="418"/>
      <c r="AS169" s="410">
        <v>15</v>
      </c>
      <c r="AT169" s="411"/>
      <c r="AU169" s="411"/>
      <c r="AV169" s="411"/>
      <c r="AW169" s="411"/>
      <c r="AX169" s="411"/>
      <c r="AY169" s="411"/>
      <c r="AZ169" s="411"/>
      <c r="BA169" s="411"/>
      <c r="BB169" s="412"/>
      <c r="BC169" s="395">
        <v>103.21299999999999</v>
      </c>
      <c r="BD169" s="396"/>
      <c r="BE169" s="396"/>
      <c r="BF169" s="396"/>
      <c r="BG169" s="396"/>
      <c r="BH169" s="396"/>
      <c r="BI169" s="396"/>
      <c r="BJ169" s="396"/>
      <c r="BK169" s="396"/>
      <c r="BL169" s="396"/>
      <c r="BM169" s="397"/>
      <c r="BN169" s="533">
        <f t="shared" si="7"/>
        <v>1548.1949999999999</v>
      </c>
      <c r="BO169" s="534"/>
      <c r="BP169" s="534"/>
      <c r="BQ169" s="534"/>
      <c r="BR169" s="534"/>
      <c r="BS169" s="534"/>
      <c r="BT169" s="534"/>
      <c r="BU169" s="534"/>
      <c r="BV169" s="534"/>
      <c r="BW169" s="534"/>
      <c r="BX169" s="534"/>
      <c r="BY169" s="534"/>
      <c r="BZ169" s="534"/>
      <c r="CA169" s="534"/>
      <c r="CB169" s="535"/>
    </row>
    <row r="170" spans="1:98" ht="15" customHeight="1">
      <c r="A170" s="398"/>
      <c r="B170" s="399"/>
      <c r="C170" s="399"/>
      <c r="D170" s="400"/>
      <c r="E170" s="416" t="s">
        <v>489</v>
      </c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417"/>
      <c r="S170" s="417"/>
      <c r="T170" s="417"/>
      <c r="U170" s="417"/>
      <c r="V170" s="417"/>
      <c r="W170" s="417"/>
      <c r="X170" s="417"/>
      <c r="Y170" s="417"/>
      <c r="Z170" s="417"/>
      <c r="AA170" s="417"/>
      <c r="AB170" s="417"/>
      <c r="AC170" s="417"/>
      <c r="AD170" s="417"/>
      <c r="AE170" s="417"/>
      <c r="AF170" s="417"/>
      <c r="AG170" s="417"/>
      <c r="AH170" s="417"/>
      <c r="AI170" s="417"/>
      <c r="AJ170" s="417"/>
      <c r="AK170" s="417"/>
      <c r="AL170" s="417"/>
      <c r="AM170" s="417"/>
      <c r="AN170" s="417"/>
      <c r="AO170" s="417"/>
      <c r="AP170" s="417"/>
      <c r="AQ170" s="417"/>
      <c r="AR170" s="418"/>
      <c r="AS170" s="410">
        <v>4</v>
      </c>
      <c r="AT170" s="411"/>
      <c r="AU170" s="411"/>
      <c r="AV170" s="411"/>
      <c r="AW170" s="411"/>
      <c r="AX170" s="411"/>
      <c r="AY170" s="411"/>
      <c r="AZ170" s="411"/>
      <c r="BA170" s="411"/>
      <c r="BB170" s="412"/>
      <c r="BC170" s="395">
        <v>68</v>
      </c>
      <c r="BD170" s="396"/>
      <c r="BE170" s="396"/>
      <c r="BF170" s="396"/>
      <c r="BG170" s="396"/>
      <c r="BH170" s="396"/>
      <c r="BI170" s="396"/>
      <c r="BJ170" s="396"/>
      <c r="BK170" s="396"/>
      <c r="BL170" s="396"/>
      <c r="BM170" s="397"/>
      <c r="BN170" s="533">
        <f t="shared" si="7"/>
        <v>272</v>
      </c>
      <c r="BO170" s="534"/>
      <c r="BP170" s="534"/>
      <c r="BQ170" s="534"/>
      <c r="BR170" s="534"/>
      <c r="BS170" s="534"/>
      <c r="BT170" s="534"/>
      <c r="BU170" s="534"/>
      <c r="BV170" s="534"/>
      <c r="BW170" s="534"/>
      <c r="BX170" s="534"/>
      <c r="BY170" s="534"/>
      <c r="BZ170" s="534"/>
      <c r="CA170" s="534"/>
      <c r="CB170" s="535"/>
    </row>
    <row r="171" spans="1:98" ht="15" customHeight="1">
      <c r="A171" s="398"/>
      <c r="B171" s="399"/>
      <c r="C171" s="399"/>
      <c r="D171" s="400"/>
      <c r="E171" s="416" t="s">
        <v>490</v>
      </c>
      <c r="F171" s="417"/>
      <c r="G171" s="417"/>
      <c r="H171" s="417"/>
      <c r="I171" s="417"/>
      <c r="J171" s="417"/>
      <c r="K171" s="417"/>
      <c r="L171" s="417"/>
      <c r="M171" s="417"/>
      <c r="N171" s="417"/>
      <c r="O171" s="417"/>
      <c r="P171" s="417"/>
      <c r="Q171" s="417"/>
      <c r="R171" s="417"/>
      <c r="S171" s="417"/>
      <c r="T171" s="417"/>
      <c r="U171" s="417"/>
      <c r="V171" s="417"/>
      <c r="W171" s="417"/>
      <c r="X171" s="417"/>
      <c r="Y171" s="417"/>
      <c r="Z171" s="417"/>
      <c r="AA171" s="417"/>
      <c r="AB171" s="417"/>
      <c r="AC171" s="417"/>
      <c r="AD171" s="417"/>
      <c r="AE171" s="417"/>
      <c r="AF171" s="417"/>
      <c r="AG171" s="417"/>
      <c r="AH171" s="417"/>
      <c r="AI171" s="417"/>
      <c r="AJ171" s="417"/>
      <c r="AK171" s="417"/>
      <c r="AL171" s="417"/>
      <c r="AM171" s="417"/>
      <c r="AN171" s="417"/>
      <c r="AO171" s="417"/>
      <c r="AP171" s="417"/>
      <c r="AQ171" s="417"/>
      <c r="AR171" s="418"/>
      <c r="AS171" s="410">
        <v>4</v>
      </c>
      <c r="AT171" s="411"/>
      <c r="AU171" s="411"/>
      <c r="AV171" s="411"/>
      <c r="AW171" s="411"/>
      <c r="AX171" s="411"/>
      <c r="AY171" s="411"/>
      <c r="AZ171" s="411"/>
      <c r="BA171" s="411"/>
      <c r="BB171" s="412"/>
      <c r="BC171" s="395">
        <v>387.75</v>
      </c>
      <c r="BD171" s="396"/>
      <c r="BE171" s="396"/>
      <c r="BF171" s="396"/>
      <c r="BG171" s="396"/>
      <c r="BH171" s="396"/>
      <c r="BI171" s="396"/>
      <c r="BJ171" s="396"/>
      <c r="BK171" s="396"/>
      <c r="BL171" s="396"/>
      <c r="BM171" s="397"/>
      <c r="BN171" s="533">
        <f t="shared" si="7"/>
        <v>1551</v>
      </c>
      <c r="BO171" s="534"/>
      <c r="BP171" s="534"/>
      <c r="BQ171" s="534"/>
      <c r="BR171" s="534"/>
      <c r="BS171" s="534"/>
      <c r="BT171" s="534"/>
      <c r="BU171" s="534"/>
      <c r="BV171" s="534"/>
      <c r="BW171" s="534"/>
      <c r="BX171" s="534"/>
      <c r="BY171" s="534"/>
      <c r="BZ171" s="534"/>
      <c r="CA171" s="534"/>
      <c r="CB171" s="535"/>
    </row>
    <row r="172" spans="1:98" ht="15" customHeight="1">
      <c r="A172" s="398"/>
      <c r="B172" s="399"/>
      <c r="C172" s="399"/>
      <c r="D172" s="400"/>
      <c r="E172" s="416" t="s">
        <v>491</v>
      </c>
      <c r="F172" s="417"/>
      <c r="G172" s="417"/>
      <c r="H172" s="417"/>
      <c r="I172" s="417"/>
      <c r="J172" s="417"/>
      <c r="K172" s="417"/>
      <c r="L172" s="417"/>
      <c r="M172" s="417"/>
      <c r="N172" s="417"/>
      <c r="O172" s="417"/>
      <c r="P172" s="417"/>
      <c r="Q172" s="417"/>
      <c r="R172" s="417"/>
      <c r="S172" s="417"/>
      <c r="T172" s="417"/>
      <c r="U172" s="417"/>
      <c r="V172" s="417"/>
      <c r="W172" s="417"/>
      <c r="X172" s="417"/>
      <c r="Y172" s="417"/>
      <c r="Z172" s="417"/>
      <c r="AA172" s="417"/>
      <c r="AB172" s="417"/>
      <c r="AC172" s="417"/>
      <c r="AD172" s="417"/>
      <c r="AE172" s="417"/>
      <c r="AF172" s="417"/>
      <c r="AG172" s="417"/>
      <c r="AH172" s="417"/>
      <c r="AI172" s="417"/>
      <c r="AJ172" s="417"/>
      <c r="AK172" s="417"/>
      <c r="AL172" s="417"/>
      <c r="AM172" s="417"/>
      <c r="AN172" s="417"/>
      <c r="AO172" s="417"/>
      <c r="AP172" s="417"/>
      <c r="AQ172" s="417"/>
      <c r="AR172" s="418"/>
      <c r="AS172" s="410">
        <v>2</v>
      </c>
      <c r="AT172" s="411"/>
      <c r="AU172" s="411"/>
      <c r="AV172" s="411"/>
      <c r="AW172" s="411"/>
      <c r="AX172" s="411"/>
      <c r="AY172" s="411"/>
      <c r="AZ172" s="411"/>
      <c r="BA172" s="411"/>
      <c r="BB172" s="412"/>
      <c r="BC172" s="395">
        <v>68</v>
      </c>
      <c r="BD172" s="396"/>
      <c r="BE172" s="396"/>
      <c r="BF172" s="396"/>
      <c r="BG172" s="396"/>
      <c r="BH172" s="396"/>
      <c r="BI172" s="396"/>
      <c r="BJ172" s="396"/>
      <c r="BK172" s="396"/>
      <c r="BL172" s="396"/>
      <c r="BM172" s="397"/>
      <c r="BN172" s="533">
        <f t="shared" si="7"/>
        <v>136</v>
      </c>
      <c r="BO172" s="534"/>
      <c r="BP172" s="534"/>
      <c r="BQ172" s="534"/>
      <c r="BR172" s="534"/>
      <c r="BS172" s="534"/>
      <c r="BT172" s="534"/>
      <c r="BU172" s="534"/>
      <c r="BV172" s="534"/>
      <c r="BW172" s="534"/>
      <c r="BX172" s="534"/>
      <c r="BY172" s="534"/>
      <c r="BZ172" s="534"/>
      <c r="CA172" s="534"/>
      <c r="CB172" s="535"/>
    </row>
    <row r="173" spans="1:98" ht="15" customHeight="1">
      <c r="A173" s="398"/>
      <c r="B173" s="399"/>
      <c r="C173" s="399"/>
      <c r="D173" s="400"/>
      <c r="E173" s="416" t="s">
        <v>469</v>
      </c>
      <c r="F173" s="417"/>
      <c r="G173" s="417"/>
      <c r="H173" s="417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17"/>
      <c r="T173" s="417"/>
      <c r="U173" s="417"/>
      <c r="V173" s="417"/>
      <c r="W173" s="417"/>
      <c r="X173" s="417"/>
      <c r="Y173" s="417"/>
      <c r="Z173" s="417"/>
      <c r="AA173" s="417"/>
      <c r="AB173" s="417"/>
      <c r="AC173" s="417"/>
      <c r="AD173" s="417"/>
      <c r="AE173" s="417"/>
      <c r="AF173" s="417"/>
      <c r="AG173" s="417"/>
      <c r="AH173" s="417"/>
      <c r="AI173" s="417"/>
      <c r="AJ173" s="417"/>
      <c r="AK173" s="417"/>
      <c r="AL173" s="417"/>
      <c r="AM173" s="417"/>
      <c r="AN173" s="417"/>
      <c r="AO173" s="417"/>
      <c r="AP173" s="417"/>
      <c r="AQ173" s="417"/>
      <c r="AR173" s="418"/>
      <c r="AS173" s="410">
        <v>11</v>
      </c>
      <c r="AT173" s="411"/>
      <c r="AU173" s="411"/>
      <c r="AV173" s="411"/>
      <c r="AW173" s="411"/>
      <c r="AX173" s="411"/>
      <c r="AY173" s="411"/>
      <c r="AZ173" s="411"/>
      <c r="BA173" s="411"/>
      <c r="BB173" s="412"/>
      <c r="BC173" s="395">
        <v>109</v>
      </c>
      <c r="BD173" s="396"/>
      <c r="BE173" s="396"/>
      <c r="BF173" s="396"/>
      <c r="BG173" s="396"/>
      <c r="BH173" s="396"/>
      <c r="BI173" s="396"/>
      <c r="BJ173" s="396"/>
      <c r="BK173" s="396"/>
      <c r="BL173" s="396"/>
      <c r="BM173" s="397"/>
      <c r="BN173" s="533">
        <f t="shared" si="7"/>
        <v>1199</v>
      </c>
      <c r="BO173" s="534"/>
      <c r="BP173" s="534"/>
      <c r="BQ173" s="534"/>
      <c r="BR173" s="534"/>
      <c r="BS173" s="534"/>
      <c r="BT173" s="534"/>
      <c r="BU173" s="534"/>
      <c r="BV173" s="534"/>
      <c r="BW173" s="534"/>
      <c r="BX173" s="534"/>
      <c r="BY173" s="534"/>
      <c r="BZ173" s="534"/>
      <c r="CA173" s="534"/>
      <c r="CB173" s="535"/>
    </row>
    <row r="174" spans="1:98" ht="15" customHeight="1">
      <c r="A174" s="398"/>
      <c r="B174" s="399"/>
      <c r="C174" s="399"/>
      <c r="D174" s="400"/>
      <c r="E174" s="416" t="s">
        <v>470</v>
      </c>
      <c r="F174" s="417"/>
      <c r="G174" s="417"/>
      <c r="H174" s="417"/>
      <c r="I174" s="417"/>
      <c r="J174" s="417"/>
      <c r="K174" s="417"/>
      <c r="L174" s="417"/>
      <c r="M174" s="417"/>
      <c r="N174" s="417"/>
      <c r="O174" s="417"/>
      <c r="P174" s="417"/>
      <c r="Q174" s="417"/>
      <c r="R174" s="417"/>
      <c r="S174" s="417"/>
      <c r="T174" s="417"/>
      <c r="U174" s="417"/>
      <c r="V174" s="417"/>
      <c r="W174" s="417"/>
      <c r="X174" s="417"/>
      <c r="Y174" s="417"/>
      <c r="Z174" s="417"/>
      <c r="AA174" s="417"/>
      <c r="AB174" s="417"/>
      <c r="AC174" s="417"/>
      <c r="AD174" s="417"/>
      <c r="AE174" s="417"/>
      <c r="AF174" s="417"/>
      <c r="AG174" s="417"/>
      <c r="AH174" s="417"/>
      <c r="AI174" s="417"/>
      <c r="AJ174" s="417"/>
      <c r="AK174" s="417"/>
      <c r="AL174" s="417"/>
      <c r="AM174" s="417"/>
      <c r="AN174" s="417"/>
      <c r="AO174" s="417"/>
      <c r="AP174" s="417"/>
      <c r="AQ174" s="417"/>
      <c r="AR174" s="418"/>
      <c r="AS174" s="410">
        <v>300</v>
      </c>
      <c r="AT174" s="411"/>
      <c r="AU174" s="411"/>
      <c r="AV174" s="411"/>
      <c r="AW174" s="411"/>
      <c r="AX174" s="411"/>
      <c r="AY174" s="411"/>
      <c r="AZ174" s="411"/>
      <c r="BA174" s="411"/>
      <c r="BB174" s="412"/>
      <c r="BC174" s="395">
        <v>8</v>
      </c>
      <c r="BD174" s="396"/>
      <c r="BE174" s="396"/>
      <c r="BF174" s="396"/>
      <c r="BG174" s="396"/>
      <c r="BH174" s="396"/>
      <c r="BI174" s="396"/>
      <c r="BJ174" s="396"/>
      <c r="BK174" s="396"/>
      <c r="BL174" s="396"/>
      <c r="BM174" s="397"/>
      <c r="BN174" s="533">
        <f t="shared" si="7"/>
        <v>2400</v>
      </c>
      <c r="BO174" s="534"/>
      <c r="BP174" s="534"/>
      <c r="BQ174" s="534"/>
      <c r="BR174" s="534"/>
      <c r="BS174" s="534"/>
      <c r="BT174" s="534"/>
      <c r="BU174" s="534"/>
      <c r="BV174" s="534"/>
      <c r="BW174" s="534"/>
      <c r="BX174" s="534"/>
      <c r="BY174" s="534"/>
      <c r="BZ174" s="534"/>
      <c r="CA174" s="534"/>
      <c r="CB174" s="535"/>
      <c r="CT174" s="34">
        <f>SUM(BN170:CB174)</f>
        <v>5558</v>
      </c>
    </row>
    <row r="175" spans="1:98" ht="15" customHeight="1">
      <c r="A175" s="560">
        <v>7</v>
      </c>
      <c r="B175" s="561"/>
      <c r="C175" s="561"/>
      <c r="D175" s="562"/>
      <c r="E175" s="563" t="s">
        <v>471</v>
      </c>
      <c r="F175" s="564"/>
      <c r="G175" s="564"/>
      <c r="H175" s="564"/>
      <c r="I175" s="564"/>
      <c r="J175" s="564"/>
      <c r="K175" s="564"/>
      <c r="L175" s="564"/>
      <c r="M175" s="564"/>
      <c r="N175" s="564"/>
      <c r="O175" s="564"/>
      <c r="P175" s="564"/>
      <c r="Q175" s="564"/>
      <c r="R175" s="564"/>
      <c r="S175" s="564"/>
      <c r="T175" s="564"/>
      <c r="U175" s="564"/>
      <c r="V175" s="564"/>
      <c r="W175" s="564"/>
      <c r="X175" s="564"/>
      <c r="Y175" s="564"/>
      <c r="Z175" s="564"/>
      <c r="AA175" s="564"/>
      <c r="AB175" s="564"/>
      <c r="AC175" s="564"/>
      <c r="AD175" s="564"/>
      <c r="AE175" s="564"/>
      <c r="AF175" s="564"/>
      <c r="AG175" s="564"/>
      <c r="AH175" s="564"/>
      <c r="AI175" s="564"/>
      <c r="AJ175" s="564"/>
      <c r="AK175" s="564"/>
      <c r="AL175" s="564"/>
      <c r="AM175" s="564"/>
      <c r="AN175" s="564"/>
      <c r="AO175" s="564"/>
      <c r="AP175" s="564"/>
      <c r="AQ175" s="564"/>
      <c r="AR175" s="565"/>
      <c r="AS175" s="410"/>
      <c r="AT175" s="411"/>
      <c r="AU175" s="411"/>
      <c r="AV175" s="411"/>
      <c r="AW175" s="411"/>
      <c r="AX175" s="411"/>
      <c r="AY175" s="411"/>
      <c r="AZ175" s="411"/>
      <c r="BA175" s="411"/>
      <c r="BB175" s="412"/>
      <c r="BC175" s="539"/>
      <c r="BD175" s="399"/>
      <c r="BE175" s="399"/>
      <c r="BF175" s="399"/>
      <c r="BG175" s="399"/>
      <c r="BH175" s="399"/>
      <c r="BI175" s="399"/>
      <c r="BJ175" s="399"/>
      <c r="BK175" s="399"/>
      <c r="BL175" s="399"/>
      <c r="BM175" s="400"/>
      <c r="BN175" s="540">
        <f>BN176</f>
        <v>408699.999999561</v>
      </c>
      <c r="BO175" s="541"/>
      <c r="BP175" s="541"/>
      <c r="BQ175" s="541"/>
      <c r="BR175" s="541"/>
      <c r="BS175" s="541"/>
      <c r="BT175" s="541"/>
      <c r="BU175" s="541"/>
      <c r="BV175" s="541"/>
      <c r="BW175" s="541"/>
      <c r="BX175" s="541"/>
      <c r="BY175" s="541"/>
      <c r="BZ175" s="541"/>
      <c r="CA175" s="541"/>
      <c r="CB175" s="542"/>
    </row>
    <row r="176" spans="1:98" ht="18" customHeight="1">
      <c r="A176" s="410"/>
      <c r="B176" s="411"/>
      <c r="C176" s="411"/>
      <c r="D176" s="412"/>
      <c r="E176" s="386" t="s">
        <v>471</v>
      </c>
      <c r="F176" s="387"/>
      <c r="G176" s="387"/>
      <c r="H176" s="387"/>
      <c r="I176" s="387"/>
      <c r="J176" s="387"/>
      <c r="K176" s="387"/>
      <c r="L176" s="387"/>
      <c r="M176" s="387"/>
      <c r="N176" s="387"/>
      <c r="O176" s="387"/>
      <c r="P176" s="387"/>
      <c r="Q176" s="387"/>
      <c r="R176" s="387"/>
      <c r="S176" s="387"/>
      <c r="T176" s="387"/>
      <c r="U176" s="387"/>
      <c r="V176" s="387"/>
      <c r="W176" s="387"/>
      <c r="X176" s="387"/>
      <c r="Y176" s="387"/>
      <c r="Z176" s="387"/>
      <c r="AA176" s="387"/>
      <c r="AB176" s="387"/>
      <c r="AC176" s="387"/>
      <c r="AD176" s="387"/>
      <c r="AE176" s="387"/>
      <c r="AF176" s="387"/>
      <c r="AG176" s="387"/>
      <c r="AH176" s="387"/>
      <c r="AI176" s="387"/>
      <c r="AJ176" s="387"/>
      <c r="AK176" s="387"/>
      <c r="AL176" s="387"/>
      <c r="AM176" s="387"/>
      <c r="AN176" s="387"/>
      <c r="AO176" s="387"/>
      <c r="AP176" s="387"/>
      <c r="AQ176" s="387"/>
      <c r="AR176" s="388"/>
      <c r="AS176" s="444">
        <v>8677.2823779099999</v>
      </c>
      <c r="AT176" s="445"/>
      <c r="AU176" s="445"/>
      <c r="AV176" s="445"/>
      <c r="AW176" s="445"/>
      <c r="AX176" s="445"/>
      <c r="AY176" s="445"/>
      <c r="AZ176" s="445"/>
      <c r="BA176" s="445"/>
      <c r="BB176" s="446"/>
      <c r="BC176" s="395">
        <v>47.1</v>
      </c>
      <c r="BD176" s="396"/>
      <c r="BE176" s="396"/>
      <c r="BF176" s="396"/>
      <c r="BG176" s="396"/>
      <c r="BH176" s="396"/>
      <c r="BI176" s="396"/>
      <c r="BJ176" s="396"/>
      <c r="BK176" s="396"/>
      <c r="BL176" s="396"/>
      <c r="BM176" s="397"/>
      <c r="BN176" s="429">
        <f t="shared" ref="BN176" si="8">AS176*BC176</f>
        <v>408699.999999561</v>
      </c>
      <c r="BO176" s="430"/>
      <c r="BP176" s="430"/>
      <c r="BQ176" s="430"/>
      <c r="BR176" s="430"/>
      <c r="BS176" s="430"/>
      <c r="BT176" s="430"/>
      <c r="BU176" s="430"/>
      <c r="BV176" s="430"/>
      <c r="BW176" s="430"/>
      <c r="BX176" s="430"/>
      <c r="BY176" s="430"/>
      <c r="BZ176" s="430"/>
      <c r="CA176" s="430"/>
      <c r="CB176" s="431"/>
    </row>
    <row r="177" spans="1:98" ht="15" customHeight="1">
      <c r="A177" s="438"/>
      <c r="B177" s="439"/>
      <c r="C177" s="439"/>
      <c r="D177" s="440"/>
      <c r="E177" s="404" t="s">
        <v>119</v>
      </c>
      <c r="F177" s="405"/>
      <c r="G177" s="405"/>
      <c r="H177" s="405"/>
      <c r="I177" s="405"/>
      <c r="J177" s="405"/>
      <c r="K177" s="405"/>
      <c r="L177" s="405"/>
      <c r="M177" s="405"/>
      <c r="N177" s="405"/>
      <c r="O177" s="405"/>
      <c r="P177" s="405"/>
      <c r="Q177" s="405"/>
      <c r="R177" s="405"/>
      <c r="S177" s="405"/>
      <c r="T177" s="405"/>
      <c r="U177" s="405"/>
      <c r="V177" s="405"/>
      <c r="W177" s="405"/>
      <c r="X177" s="405"/>
      <c r="Y177" s="405"/>
      <c r="Z177" s="405"/>
      <c r="AA177" s="405"/>
      <c r="AB177" s="405"/>
      <c r="AC177" s="405"/>
      <c r="AD177" s="405"/>
      <c r="AE177" s="405"/>
      <c r="AF177" s="405"/>
      <c r="AG177" s="405"/>
      <c r="AH177" s="405"/>
      <c r="AI177" s="405"/>
      <c r="AJ177" s="405"/>
      <c r="AK177" s="405"/>
      <c r="AL177" s="405"/>
      <c r="AM177" s="405"/>
      <c r="AN177" s="405"/>
      <c r="AO177" s="405"/>
      <c r="AP177" s="405"/>
      <c r="AQ177" s="405"/>
      <c r="AR177" s="406"/>
      <c r="AS177" s="410" t="s">
        <v>9</v>
      </c>
      <c r="AT177" s="411"/>
      <c r="AU177" s="411"/>
      <c r="AV177" s="411"/>
      <c r="AW177" s="411"/>
      <c r="AX177" s="411"/>
      <c r="AY177" s="411"/>
      <c r="AZ177" s="411"/>
      <c r="BA177" s="411"/>
      <c r="BB177" s="412"/>
      <c r="BC177" s="398" t="s">
        <v>9</v>
      </c>
      <c r="BD177" s="399"/>
      <c r="BE177" s="399"/>
      <c r="BF177" s="399"/>
      <c r="BG177" s="399"/>
      <c r="BH177" s="399"/>
      <c r="BI177" s="399"/>
      <c r="BJ177" s="399"/>
      <c r="BK177" s="399"/>
      <c r="BL177" s="399"/>
      <c r="BM177" s="400"/>
      <c r="BN177" s="516">
        <f>BN111+BN147+BN149+BN133+BN164+BN175+BN167+0.01</f>
        <v>528603.004999561</v>
      </c>
      <c r="BO177" s="517"/>
      <c r="BP177" s="517"/>
      <c r="BQ177" s="517"/>
      <c r="BR177" s="517"/>
      <c r="BS177" s="517"/>
      <c r="BT177" s="517"/>
      <c r="BU177" s="517"/>
      <c r="BV177" s="517"/>
      <c r="BW177" s="517"/>
      <c r="BX177" s="517"/>
      <c r="BY177" s="517"/>
      <c r="BZ177" s="517"/>
      <c r="CA177" s="517"/>
      <c r="CB177" s="518"/>
    </row>
    <row r="178" spans="1:98" ht="15" customHeight="1">
      <c r="A178" s="438"/>
      <c r="B178" s="439"/>
      <c r="C178" s="439"/>
      <c r="D178" s="440"/>
      <c r="E178" s="404" t="s">
        <v>120</v>
      </c>
      <c r="F178" s="405"/>
      <c r="G178" s="405"/>
      <c r="H178" s="405"/>
      <c r="I178" s="405"/>
      <c r="J178" s="405"/>
      <c r="K178" s="405"/>
      <c r="L178" s="405"/>
      <c r="M178" s="405"/>
      <c r="N178" s="405"/>
      <c r="O178" s="405"/>
      <c r="P178" s="405"/>
      <c r="Q178" s="405"/>
      <c r="R178" s="405"/>
      <c r="S178" s="405"/>
      <c r="T178" s="405"/>
      <c r="U178" s="405"/>
      <c r="V178" s="405"/>
      <c r="W178" s="405"/>
      <c r="X178" s="405"/>
      <c r="Y178" s="405"/>
      <c r="Z178" s="405"/>
      <c r="AA178" s="405"/>
      <c r="AB178" s="405"/>
      <c r="AC178" s="405"/>
      <c r="AD178" s="405"/>
      <c r="AE178" s="405"/>
      <c r="AF178" s="405"/>
      <c r="AG178" s="405"/>
      <c r="AH178" s="405"/>
      <c r="AI178" s="405"/>
      <c r="AJ178" s="405"/>
      <c r="AK178" s="405"/>
      <c r="AL178" s="405"/>
      <c r="AM178" s="405"/>
      <c r="AN178" s="405"/>
      <c r="AO178" s="405"/>
      <c r="AP178" s="405"/>
      <c r="AQ178" s="405"/>
      <c r="AR178" s="406"/>
      <c r="AS178" s="410" t="s">
        <v>9</v>
      </c>
      <c r="AT178" s="411"/>
      <c r="AU178" s="411"/>
      <c r="AV178" s="411"/>
      <c r="AW178" s="411"/>
      <c r="AX178" s="411"/>
      <c r="AY178" s="411"/>
      <c r="AZ178" s="411"/>
      <c r="BA178" s="411"/>
      <c r="BB178" s="412"/>
      <c r="BC178" s="398" t="s">
        <v>9</v>
      </c>
      <c r="BD178" s="399"/>
      <c r="BE178" s="399"/>
      <c r="BF178" s="399"/>
      <c r="BG178" s="399"/>
      <c r="BH178" s="399"/>
      <c r="BI178" s="399"/>
      <c r="BJ178" s="399"/>
      <c r="BK178" s="399"/>
      <c r="BL178" s="399"/>
      <c r="BM178" s="400"/>
      <c r="BN178" s="516">
        <f>BN177</f>
        <v>528603.004999561</v>
      </c>
      <c r="BO178" s="517"/>
      <c r="BP178" s="517"/>
      <c r="BQ178" s="517"/>
      <c r="BR178" s="517"/>
      <c r="BS178" s="517"/>
      <c r="BT178" s="517"/>
      <c r="BU178" s="517"/>
      <c r="BV178" s="517"/>
      <c r="BW178" s="517"/>
      <c r="BX178" s="517"/>
      <c r="BY178" s="517"/>
      <c r="BZ178" s="517"/>
      <c r="CA178" s="517"/>
      <c r="CB178" s="518"/>
      <c r="CT178" s="29"/>
    </row>
  </sheetData>
  <mergeCells count="759">
    <mergeCell ref="A103:D103"/>
    <mergeCell ref="E103:AR103"/>
    <mergeCell ref="AS103:BB103"/>
    <mergeCell ref="BC103:BM103"/>
    <mergeCell ref="BN103:CB103"/>
    <mergeCell ref="A104:CB104"/>
    <mergeCell ref="A105:CB105"/>
    <mergeCell ref="A102:D102"/>
    <mergeCell ref="E102:AR102"/>
    <mergeCell ref="AS102:BB102"/>
    <mergeCell ref="BC102:BM102"/>
    <mergeCell ref="BN102:CB102"/>
    <mergeCell ref="A101:D101"/>
    <mergeCell ref="E101:AR101"/>
    <mergeCell ref="AS101:BB101"/>
    <mergeCell ref="BC101:BM101"/>
    <mergeCell ref="BN101:CB101"/>
    <mergeCell ref="A99:D99"/>
    <mergeCell ref="E99:AR99"/>
    <mergeCell ref="AS99:BB99"/>
    <mergeCell ref="BC99:BM99"/>
    <mergeCell ref="BN99:CB99"/>
    <mergeCell ref="A100:D100"/>
    <mergeCell ref="E100:AR100"/>
    <mergeCell ref="AS100:BB100"/>
    <mergeCell ref="BC100:BM100"/>
    <mergeCell ref="BN100:CB100"/>
    <mergeCell ref="A97:D97"/>
    <mergeCell ref="E97:AR97"/>
    <mergeCell ref="AS97:BB97"/>
    <mergeCell ref="BC97:BM97"/>
    <mergeCell ref="BN97:CB97"/>
    <mergeCell ref="A98:D98"/>
    <mergeCell ref="E98:AR98"/>
    <mergeCell ref="AS98:BB98"/>
    <mergeCell ref="BC98:BM98"/>
    <mergeCell ref="BN98:CB98"/>
    <mergeCell ref="A95:D95"/>
    <mergeCell ref="E95:AR95"/>
    <mergeCell ref="AS95:BB95"/>
    <mergeCell ref="BC95:BM95"/>
    <mergeCell ref="BN95:CB95"/>
    <mergeCell ref="A96:D96"/>
    <mergeCell ref="E96:AR96"/>
    <mergeCell ref="AS96:BB96"/>
    <mergeCell ref="BC96:BM96"/>
    <mergeCell ref="BN96:CB96"/>
    <mergeCell ref="A93:D93"/>
    <mergeCell ref="E93:AR93"/>
    <mergeCell ref="AS93:BB93"/>
    <mergeCell ref="BC93:BM93"/>
    <mergeCell ref="BN93:CB93"/>
    <mergeCell ref="A94:D94"/>
    <mergeCell ref="E94:AR94"/>
    <mergeCell ref="AS94:BB94"/>
    <mergeCell ref="BC94:BM94"/>
    <mergeCell ref="BN94:CB94"/>
    <mergeCell ref="A91:D91"/>
    <mergeCell ref="E91:AR91"/>
    <mergeCell ref="AS91:BB91"/>
    <mergeCell ref="BC91:BM91"/>
    <mergeCell ref="BN91:CB91"/>
    <mergeCell ref="A92:D92"/>
    <mergeCell ref="E92:AR92"/>
    <mergeCell ref="AS92:BB92"/>
    <mergeCell ref="BC92:BM92"/>
    <mergeCell ref="BN92:CB92"/>
    <mergeCell ref="A89:D89"/>
    <mergeCell ref="E89:AR89"/>
    <mergeCell ref="AS89:BB89"/>
    <mergeCell ref="BC89:BM89"/>
    <mergeCell ref="BN89:CB89"/>
    <mergeCell ref="A90:D90"/>
    <mergeCell ref="E90:AR90"/>
    <mergeCell ref="AS90:BB90"/>
    <mergeCell ref="BC90:BM90"/>
    <mergeCell ref="BN90:CB90"/>
    <mergeCell ref="AS86:BB86"/>
    <mergeCell ref="BC86:BM86"/>
    <mergeCell ref="BN86:CB86"/>
    <mergeCell ref="A87:D87"/>
    <mergeCell ref="E87:AR87"/>
    <mergeCell ref="AS87:BB87"/>
    <mergeCell ref="BC87:BM87"/>
    <mergeCell ref="BN87:CB87"/>
    <mergeCell ref="A88:D88"/>
    <mergeCell ref="E88:AR88"/>
    <mergeCell ref="AS88:BB88"/>
    <mergeCell ref="BC88:BM88"/>
    <mergeCell ref="BN88:CB88"/>
    <mergeCell ref="A42:CB42"/>
    <mergeCell ref="B80:CC80"/>
    <mergeCell ref="A82:D82"/>
    <mergeCell ref="E82:AR82"/>
    <mergeCell ref="AS82:BB82"/>
    <mergeCell ref="BC82:BM82"/>
    <mergeCell ref="BN82:CB82"/>
    <mergeCell ref="A83:D83"/>
    <mergeCell ref="E83:AR83"/>
    <mergeCell ref="AS83:BB83"/>
    <mergeCell ref="BC83:BM83"/>
    <mergeCell ref="BN83:CB83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8:D48"/>
    <mergeCell ref="E48:BC48"/>
    <mergeCell ref="BD48:BM48"/>
    <mergeCell ref="BN48:CB48"/>
    <mergeCell ref="A39:D39"/>
    <mergeCell ref="E39:BC39"/>
    <mergeCell ref="BD39:BM39"/>
    <mergeCell ref="BN39:CB39"/>
    <mergeCell ref="A40:D40"/>
    <mergeCell ref="E40:BC40"/>
    <mergeCell ref="BD40:BM40"/>
    <mergeCell ref="BN40:CB40"/>
    <mergeCell ref="A41:D41"/>
    <mergeCell ref="E41:BC41"/>
    <mergeCell ref="BD41:BM41"/>
    <mergeCell ref="BN41:CB41"/>
    <mergeCell ref="A36:D36"/>
    <mergeCell ref="E36:BC36"/>
    <mergeCell ref="BD36:BM36"/>
    <mergeCell ref="BN36:CB36"/>
    <mergeCell ref="A37:D37"/>
    <mergeCell ref="E37:BC37"/>
    <mergeCell ref="BD37:BM37"/>
    <mergeCell ref="BN37:CB37"/>
    <mergeCell ref="A38:D38"/>
    <mergeCell ref="E38:BC38"/>
    <mergeCell ref="BD38:BM38"/>
    <mergeCell ref="BN38:CB38"/>
    <mergeCell ref="A10:D10"/>
    <mergeCell ref="E10:AM10"/>
    <mergeCell ref="AN10:BC10"/>
    <mergeCell ref="BD10:BM10"/>
    <mergeCell ref="BN10:CB10"/>
    <mergeCell ref="A12:CB12"/>
    <mergeCell ref="A33:CB33"/>
    <mergeCell ref="A35:D35"/>
    <mergeCell ref="E35:BC35"/>
    <mergeCell ref="BD35:BM35"/>
    <mergeCell ref="BN35:CB35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177:D177"/>
    <mergeCell ref="E177:AR177"/>
    <mergeCell ref="AS177:BB177"/>
    <mergeCell ref="BC177:BM177"/>
    <mergeCell ref="BN177:CB177"/>
    <mergeCell ref="A178:D178"/>
    <mergeCell ref="E178:AR178"/>
    <mergeCell ref="AS178:BB178"/>
    <mergeCell ref="BC178:BM178"/>
    <mergeCell ref="BN178:CB178"/>
    <mergeCell ref="A175:D175"/>
    <mergeCell ref="E175:AR175"/>
    <mergeCell ref="AS175:BB175"/>
    <mergeCell ref="BC175:BM175"/>
    <mergeCell ref="BN175:CB175"/>
    <mergeCell ref="A176:D176"/>
    <mergeCell ref="E176:AR176"/>
    <mergeCell ref="AS176:BB176"/>
    <mergeCell ref="BC176:BM176"/>
    <mergeCell ref="BN176:CB176"/>
    <mergeCell ref="A173:D173"/>
    <mergeCell ref="E173:AR173"/>
    <mergeCell ref="AS173:BB173"/>
    <mergeCell ref="BC173:BM173"/>
    <mergeCell ref="BN173:CB173"/>
    <mergeCell ref="A174:D174"/>
    <mergeCell ref="E174:AR174"/>
    <mergeCell ref="AS174:BB174"/>
    <mergeCell ref="BC174:BM174"/>
    <mergeCell ref="BN174:CB174"/>
    <mergeCell ref="A171:D171"/>
    <mergeCell ref="E171:AR171"/>
    <mergeCell ref="AS171:BB171"/>
    <mergeCell ref="BC171:BM171"/>
    <mergeCell ref="BN171:CB171"/>
    <mergeCell ref="A172:D172"/>
    <mergeCell ref="E172:AR172"/>
    <mergeCell ref="AS172:BB172"/>
    <mergeCell ref="BC172:BM172"/>
    <mergeCell ref="BN172:CB172"/>
    <mergeCell ref="A169:D169"/>
    <mergeCell ref="E169:AR169"/>
    <mergeCell ref="AS169:BB169"/>
    <mergeCell ref="BC169:BM169"/>
    <mergeCell ref="BN169:CB169"/>
    <mergeCell ref="A170:D170"/>
    <mergeCell ref="E170:AR170"/>
    <mergeCell ref="AS170:BB170"/>
    <mergeCell ref="BC170:BM170"/>
    <mergeCell ref="BN170:CB170"/>
    <mergeCell ref="A167:D167"/>
    <mergeCell ref="E167:AR167"/>
    <mergeCell ref="AS167:BB167"/>
    <mergeCell ref="BC167:BM167"/>
    <mergeCell ref="BN167:CB167"/>
    <mergeCell ref="A168:D168"/>
    <mergeCell ref="E168:AR168"/>
    <mergeCell ref="AS168:BB168"/>
    <mergeCell ref="BC168:BM168"/>
    <mergeCell ref="BN168:CB168"/>
    <mergeCell ref="A165:D165"/>
    <mergeCell ref="E165:AR165"/>
    <mergeCell ref="AS165:BB165"/>
    <mergeCell ref="BC165:BM165"/>
    <mergeCell ref="BN165:CB165"/>
    <mergeCell ref="A166:D166"/>
    <mergeCell ref="E166:AR166"/>
    <mergeCell ref="AS166:BB166"/>
    <mergeCell ref="BC166:BM166"/>
    <mergeCell ref="BN166:CB166"/>
    <mergeCell ref="A163:D163"/>
    <mergeCell ref="E163:AR163"/>
    <mergeCell ref="AS163:BB163"/>
    <mergeCell ref="BC163:BM163"/>
    <mergeCell ref="BN163:CB163"/>
    <mergeCell ref="A164:D164"/>
    <mergeCell ref="E164:AR164"/>
    <mergeCell ref="AS164:BB164"/>
    <mergeCell ref="BC164:BM164"/>
    <mergeCell ref="BN164:CB164"/>
    <mergeCell ref="A161:D161"/>
    <mergeCell ref="E161:AR161"/>
    <mergeCell ref="AS161:BB161"/>
    <mergeCell ref="BC161:BM161"/>
    <mergeCell ref="BN161:CB161"/>
    <mergeCell ref="A162:D162"/>
    <mergeCell ref="E162:AR162"/>
    <mergeCell ref="AS162:BB162"/>
    <mergeCell ref="BC162:BM162"/>
    <mergeCell ref="BN162:CB162"/>
    <mergeCell ref="A159:D159"/>
    <mergeCell ref="E159:AR159"/>
    <mergeCell ref="AS159:BB159"/>
    <mergeCell ref="BC159:BM159"/>
    <mergeCell ref="BN159:CB159"/>
    <mergeCell ref="A160:D160"/>
    <mergeCell ref="E160:AR160"/>
    <mergeCell ref="AS160:BB160"/>
    <mergeCell ref="BC160:BM160"/>
    <mergeCell ref="BN160:CB160"/>
    <mergeCell ref="A157:D157"/>
    <mergeCell ref="E157:AR157"/>
    <mergeCell ref="AS157:BB157"/>
    <mergeCell ref="BC157:BM157"/>
    <mergeCell ref="BN157:CB157"/>
    <mergeCell ref="A158:D158"/>
    <mergeCell ref="E158:AR158"/>
    <mergeCell ref="AS158:BB158"/>
    <mergeCell ref="BC158:BM158"/>
    <mergeCell ref="BN158:CB158"/>
    <mergeCell ref="A155:D155"/>
    <mergeCell ref="E155:AR155"/>
    <mergeCell ref="AS155:BB155"/>
    <mergeCell ref="BC155:BM155"/>
    <mergeCell ref="BN155:CB155"/>
    <mergeCell ref="A156:D156"/>
    <mergeCell ref="E156:AR156"/>
    <mergeCell ref="AS156:BB156"/>
    <mergeCell ref="BC156:BM156"/>
    <mergeCell ref="BN156:CB156"/>
    <mergeCell ref="A153:D153"/>
    <mergeCell ref="E153:AR153"/>
    <mergeCell ref="AS153:BB153"/>
    <mergeCell ref="BC153:BM153"/>
    <mergeCell ref="BN153:CB153"/>
    <mergeCell ref="A154:D154"/>
    <mergeCell ref="E154:AR154"/>
    <mergeCell ref="AS154:BB154"/>
    <mergeCell ref="BC154:BM154"/>
    <mergeCell ref="BN154:CB154"/>
    <mergeCell ref="A151:D151"/>
    <mergeCell ref="E151:AR151"/>
    <mergeCell ref="AS151:BB151"/>
    <mergeCell ref="BC151:BM151"/>
    <mergeCell ref="BN151:CB151"/>
    <mergeCell ref="A152:D152"/>
    <mergeCell ref="E152:AR152"/>
    <mergeCell ref="AS152:BB152"/>
    <mergeCell ref="BC152:BM152"/>
    <mergeCell ref="BN152:CB152"/>
    <mergeCell ref="A149:D149"/>
    <mergeCell ref="E149:AR149"/>
    <mergeCell ref="AS149:BB149"/>
    <mergeCell ref="BC149:BM149"/>
    <mergeCell ref="BN149:CB149"/>
    <mergeCell ref="A150:D150"/>
    <mergeCell ref="E150:AR150"/>
    <mergeCell ref="AS150:BB150"/>
    <mergeCell ref="BC150:BM150"/>
    <mergeCell ref="BN150:CB150"/>
    <mergeCell ref="A147:D147"/>
    <mergeCell ref="E147:AR147"/>
    <mergeCell ref="AS147:BB147"/>
    <mergeCell ref="BC147:BM147"/>
    <mergeCell ref="BN147:CB147"/>
    <mergeCell ref="A148:D148"/>
    <mergeCell ref="E148:AR148"/>
    <mergeCell ref="AS148:BB148"/>
    <mergeCell ref="BC148:BM148"/>
    <mergeCell ref="BN148:CB148"/>
    <mergeCell ref="A1:CB1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2:CB2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BD18:BM18"/>
    <mergeCell ref="BN18:CB18"/>
    <mergeCell ref="A19:D19"/>
    <mergeCell ref="E19:AM19"/>
    <mergeCell ref="AN19:BC19"/>
    <mergeCell ref="BD19:BM19"/>
    <mergeCell ref="BN19:CB19"/>
    <mergeCell ref="A20:D20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22:D22"/>
    <mergeCell ref="E22:AM22"/>
    <mergeCell ref="AN22:BC22"/>
    <mergeCell ref="BD22:BM22"/>
    <mergeCell ref="BN22:CB22"/>
    <mergeCell ref="A23:D23"/>
    <mergeCell ref="E23:AM23"/>
    <mergeCell ref="AN23:BC23"/>
    <mergeCell ref="BD23:BM23"/>
    <mergeCell ref="BN23:CB23"/>
    <mergeCell ref="A24:D24"/>
    <mergeCell ref="E24:AM24"/>
    <mergeCell ref="AN24:BC24"/>
    <mergeCell ref="BD24:BM24"/>
    <mergeCell ref="BN24:CB24"/>
    <mergeCell ref="A25:D25"/>
    <mergeCell ref="E25:AM25"/>
    <mergeCell ref="AN25:BC25"/>
    <mergeCell ref="BD25:BM25"/>
    <mergeCell ref="BN25:CB25"/>
    <mergeCell ref="A26:D26"/>
    <mergeCell ref="E26:AM26"/>
    <mergeCell ref="AN26:BC26"/>
    <mergeCell ref="BD26:BM26"/>
    <mergeCell ref="BN26:CB26"/>
    <mergeCell ref="A29:D29"/>
    <mergeCell ref="E29:AM29"/>
    <mergeCell ref="AN29:BC29"/>
    <mergeCell ref="BD29:BM29"/>
    <mergeCell ref="BN29:CB29"/>
    <mergeCell ref="A27:D27"/>
    <mergeCell ref="E27:AM27"/>
    <mergeCell ref="AN27:BC27"/>
    <mergeCell ref="BD27:BM27"/>
    <mergeCell ref="BN27:CB27"/>
    <mergeCell ref="A28:D28"/>
    <mergeCell ref="E28:AM28"/>
    <mergeCell ref="AN28:BC28"/>
    <mergeCell ref="BD28:BM28"/>
    <mergeCell ref="BN28:CB28"/>
    <mergeCell ref="A30:D30"/>
    <mergeCell ref="E30:AM30"/>
    <mergeCell ref="AN30:BC30"/>
    <mergeCell ref="BD30:BM30"/>
    <mergeCell ref="BN30:CB30"/>
    <mergeCell ref="A31:D31"/>
    <mergeCell ref="E31:AM31"/>
    <mergeCell ref="AN31:BC31"/>
    <mergeCell ref="BD31:BM31"/>
    <mergeCell ref="BN31:CB31"/>
    <mergeCell ref="A49:D49"/>
    <mergeCell ref="E49:BC49"/>
    <mergeCell ref="BD49:BM49"/>
    <mergeCell ref="BN49:CB49"/>
    <mergeCell ref="A46:D46"/>
    <mergeCell ref="E46:BC46"/>
    <mergeCell ref="BD46:BM46"/>
    <mergeCell ref="BN46:CB46"/>
    <mergeCell ref="A47:D47"/>
    <mergeCell ref="E47:BC47"/>
    <mergeCell ref="BD47:BM47"/>
    <mergeCell ref="BN47:CB47"/>
    <mergeCell ref="A52:D52"/>
    <mergeCell ref="E52:BC52"/>
    <mergeCell ref="BD52:BM52"/>
    <mergeCell ref="BN52:CB52"/>
    <mergeCell ref="A53:D53"/>
    <mergeCell ref="E53:BC53"/>
    <mergeCell ref="BD53:BM53"/>
    <mergeCell ref="BN53:CB53"/>
    <mergeCell ref="A50:D50"/>
    <mergeCell ref="E50:BC50"/>
    <mergeCell ref="BD50:BM50"/>
    <mergeCell ref="BN50:CB50"/>
    <mergeCell ref="A51:D51"/>
    <mergeCell ref="E51:BC51"/>
    <mergeCell ref="BD51:BM51"/>
    <mergeCell ref="BN51:CB51"/>
    <mergeCell ref="A54:D54"/>
    <mergeCell ref="E54:BC54"/>
    <mergeCell ref="BD54:BM54"/>
    <mergeCell ref="BN54:CB54"/>
    <mergeCell ref="A58:D58"/>
    <mergeCell ref="E58:BC58"/>
    <mergeCell ref="BD58:BM58"/>
    <mergeCell ref="BN58:CB58"/>
    <mergeCell ref="A55:D55"/>
    <mergeCell ref="E55:BC55"/>
    <mergeCell ref="BD55:BM55"/>
    <mergeCell ref="BN55:CB55"/>
    <mergeCell ref="A56:D56"/>
    <mergeCell ref="E56:BC56"/>
    <mergeCell ref="BD56:BM56"/>
    <mergeCell ref="BN56:CB56"/>
    <mergeCell ref="A57:D57"/>
    <mergeCell ref="E57:BC57"/>
    <mergeCell ref="BD57:BM57"/>
    <mergeCell ref="BN57:CB57"/>
    <mergeCell ref="A61:D61"/>
    <mergeCell ref="E61:BC61"/>
    <mergeCell ref="BD61:BM61"/>
    <mergeCell ref="BN61:CB61"/>
    <mergeCell ref="A62:D62"/>
    <mergeCell ref="E62:BC62"/>
    <mergeCell ref="BD62:BM62"/>
    <mergeCell ref="BN62:CB62"/>
    <mergeCell ref="A59:D59"/>
    <mergeCell ref="E59:BC59"/>
    <mergeCell ref="BD59:BM59"/>
    <mergeCell ref="BN59:CB59"/>
    <mergeCell ref="A60:D60"/>
    <mergeCell ref="E60:BC60"/>
    <mergeCell ref="BD60:BM60"/>
    <mergeCell ref="BN60:CB60"/>
    <mergeCell ref="A63:D63"/>
    <mergeCell ref="E63:BC63"/>
    <mergeCell ref="BD63:BM63"/>
    <mergeCell ref="BN63:CB63"/>
    <mergeCell ref="A64:D64"/>
    <mergeCell ref="E64:BC64"/>
    <mergeCell ref="BD64:BM64"/>
    <mergeCell ref="BN64:CB64"/>
    <mergeCell ref="A65:D65"/>
    <mergeCell ref="E65:BC65"/>
    <mergeCell ref="BD65:BM65"/>
    <mergeCell ref="BN65:CB65"/>
    <mergeCell ref="A66:D66"/>
    <mergeCell ref="E66:BC66"/>
    <mergeCell ref="BD66:BM66"/>
    <mergeCell ref="BN66:CB66"/>
    <mergeCell ref="A68:CB68"/>
    <mergeCell ref="A70:D70"/>
    <mergeCell ref="BN70:CB70"/>
    <mergeCell ref="E70:BC70"/>
    <mergeCell ref="BD70:BM70"/>
    <mergeCell ref="A71:D71"/>
    <mergeCell ref="BN71:CB71"/>
    <mergeCell ref="A72:D72"/>
    <mergeCell ref="BN72:CB72"/>
    <mergeCell ref="E71:BC71"/>
    <mergeCell ref="BD71:BM71"/>
    <mergeCell ref="E72:BC72"/>
    <mergeCell ref="BD72:BM72"/>
    <mergeCell ref="A73:D73"/>
    <mergeCell ref="BN73:CB73"/>
    <mergeCell ref="A74:D74"/>
    <mergeCell ref="BN74:CB74"/>
    <mergeCell ref="E73:BC73"/>
    <mergeCell ref="BD73:BM73"/>
    <mergeCell ref="E74:BC74"/>
    <mergeCell ref="BD74:BM74"/>
    <mergeCell ref="A75:D75"/>
    <mergeCell ref="BN75:CB75"/>
    <mergeCell ref="A76:D76"/>
    <mergeCell ref="BN76:CB76"/>
    <mergeCell ref="E75:BC75"/>
    <mergeCell ref="BD75:BM75"/>
    <mergeCell ref="E76:BC76"/>
    <mergeCell ref="BD76:BM76"/>
    <mergeCell ref="A78:CB78"/>
    <mergeCell ref="A79:CB79"/>
    <mergeCell ref="A107:D107"/>
    <mergeCell ref="E107:AR107"/>
    <mergeCell ref="AS107:BB107"/>
    <mergeCell ref="BC107:BM107"/>
    <mergeCell ref="BN107:CB107"/>
    <mergeCell ref="A108:D108"/>
    <mergeCell ref="E108:AR108"/>
    <mergeCell ref="AS108:BB108"/>
    <mergeCell ref="BC108:BM108"/>
    <mergeCell ref="BN108:CB108"/>
    <mergeCell ref="A84:D84"/>
    <mergeCell ref="E84:AR84"/>
    <mergeCell ref="AS84:BB84"/>
    <mergeCell ref="BC84:BM84"/>
    <mergeCell ref="BN84:CB84"/>
    <mergeCell ref="A85:D85"/>
    <mergeCell ref="E85:AR85"/>
    <mergeCell ref="AS85:BB85"/>
    <mergeCell ref="BC85:BM85"/>
    <mergeCell ref="BN85:CB85"/>
    <mergeCell ref="A86:D86"/>
    <mergeCell ref="E86:AR86"/>
    <mergeCell ref="A109:D109"/>
    <mergeCell ref="E109:AR109"/>
    <mergeCell ref="AS109:BB109"/>
    <mergeCell ref="BC109:BM109"/>
    <mergeCell ref="BN109:CB109"/>
    <mergeCell ref="A110:D110"/>
    <mergeCell ref="E110:AR110"/>
    <mergeCell ref="AS110:BB110"/>
    <mergeCell ref="BC110:BM110"/>
    <mergeCell ref="BN110:CB110"/>
    <mergeCell ref="A111:D111"/>
    <mergeCell ref="E111:AR111"/>
    <mergeCell ref="AS111:BB111"/>
    <mergeCell ref="BC111:BM111"/>
    <mergeCell ref="BN111:CB111"/>
    <mergeCell ref="A112:D112"/>
    <mergeCell ref="E112:AR112"/>
    <mergeCell ref="AS112:BB112"/>
    <mergeCell ref="BC112:BM112"/>
    <mergeCell ref="BN112:CB112"/>
    <mergeCell ref="A113:D113"/>
    <mergeCell ref="E113:AR113"/>
    <mergeCell ref="AS113:BB113"/>
    <mergeCell ref="BC113:BM113"/>
    <mergeCell ref="BN113:CB113"/>
    <mergeCell ref="A114:D114"/>
    <mergeCell ref="E114:AR114"/>
    <mergeCell ref="AS114:BB114"/>
    <mergeCell ref="BC114:BM114"/>
    <mergeCell ref="BN114:CB114"/>
    <mergeCell ref="A115:D115"/>
    <mergeCell ref="E115:AR115"/>
    <mergeCell ref="AS115:BB115"/>
    <mergeCell ref="BC115:BM115"/>
    <mergeCell ref="BN115:CB115"/>
    <mergeCell ref="A116:D116"/>
    <mergeCell ref="E116:AR116"/>
    <mergeCell ref="AS116:BB116"/>
    <mergeCell ref="BC116:BM116"/>
    <mergeCell ref="BN116:CB116"/>
    <mergeCell ref="A117:D117"/>
    <mergeCell ref="E117:AR117"/>
    <mergeCell ref="AS117:BB117"/>
    <mergeCell ref="BC117:BM117"/>
    <mergeCell ref="BN117:CB117"/>
    <mergeCell ref="A118:D118"/>
    <mergeCell ref="E118:AR118"/>
    <mergeCell ref="AS118:BB118"/>
    <mergeCell ref="BC118:BM118"/>
    <mergeCell ref="BN118:CB118"/>
    <mergeCell ref="A119:D119"/>
    <mergeCell ref="E119:AR119"/>
    <mergeCell ref="AS119:BB119"/>
    <mergeCell ref="BC119:BM119"/>
    <mergeCell ref="BN119:CB119"/>
    <mergeCell ref="A120:D120"/>
    <mergeCell ref="E120:AR120"/>
    <mergeCell ref="AS120:BB120"/>
    <mergeCell ref="BC120:BM120"/>
    <mergeCell ref="BN120:CB120"/>
    <mergeCell ref="A121:D121"/>
    <mergeCell ref="E121:AR121"/>
    <mergeCell ref="AS121:BB121"/>
    <mergeCell ref="BC121:BM121"/>
    <mergeCell ref="BN121:CB121"/>
    <mergeCell ref="A122:D122"/>
    <mergeCell ref="E122:AR122"/>
    <mergeCell ref="AS122:BB122"/>
    <mergeCell ref="BC122:BM122"/>
    <mergeCell ref="BN122:CB122"/>
    <mergeCell ref="A123:D123"/>
    <mergeCell ref="E123:AR123"/>
    <mergeCell ref="AS123:BB123"/>
    <mergeCell ref="BC123:BM123"/>
    <mergeCell ref="BN123:CB123"/>
    <mergeCell ref="A124:D124"/>
    <mergeCell ref="E124:AR124"/>
    <mergeCell ref="AS124:BB124"/>
    <mergeCell ref="BC124:BM124"/>
    <mergeCell ref="BN124:CB124"/>
    <mergeCell ref="A125:D125"/>
    <mergeCell ref="E125:AR125"/>
    <mergeCell ref="AS125:BB125"/>
    <mergeCell ref="BC125:BM125"/>
    <mergeCell ref="BN125:CB125"/>
    <mergeCell ref="A126:D126"/>
    <mergeCell ref="E126:AR126"/>
    <mergeCell ref="AS126:BB126"/>
    <mergeCell ref="BC126:BM126"/>
    <mergeCell ref="BN126:CB126"/>
    <mergeCell ref="A127:D127"/>
    <mergeCell ref="E127:AR127"/>
    <mergeCell ref="AS127:BB127"/>
    <mergeCell ref="BC127:BM127"/>
    <mergeCell ref="BN127:CB127"/>
    <mergeCell ref="A128:D128"/>
    <mergeCell ref="E128:AR128"/>
    <mergeCell ref="AS128:BB128"/>
    <mergeCell ref="BC128:BM128"/>
    <mergeCell ref="BN128:CB128"/>
    <mergeCell ref="A129:D129"/>
    <mergeCell ref="E129:AR129"/>
    <mergeCell ref="AS129:BB129"/>
    <mergeCell ref="BC129:BM129"/>
    <mergeCell ref="BN129:CB129"/>
    <mergeCell ref="A130:D130"/>
    <mergeCell ref="E130:AR130"/>
    <mergeCell ref="AS130:BB130"/>
    <mergeCell ref="BC130:BM130"/>
    <mergeCell ref="BN130:CB130"/>
    <mergeCell ref="A131:D131"/>
    <mergeCell ref="E131:AR131"/>
    <mergeCell ref="AS131:BB131"/>
    <mergeCell ref="BC131:BM131"/>
    <mergeCell ref="BN131:CB131"/>
    <mergeCell ref="A132:D132"/>
    <mergeCell ref="E132:AR132"/>
    <mergeCell ref="AS132:BB132"/>
    <mergeCell ref="BC132:BM132"/>
    <mergeCell ref="BN132:CB132"/>
    <mergeCell ref="A133:D133"/>
    <mergeCell ref="E133:AR133"/>
    <mergeCell ref="AS133:BB133"/>
    <mergeCell ref="BC133:BM133"/>
    <mergeCell ref="BN133:CB133"/>
    <mergeCell ref="A134:D134"/>
    <mergeCell ref="E134:AR134"/>
    <mergeCell ref="AS134:BB134"/>
    <mergeCell ref="BC134:BM134"/>
    <mergeCell ref="BN134:CB134"/>
    <mergeCell ref="A135:D135"/>
    <mergeCell ref="E135:AR135"/>
    <mergeCell ref="AS135:BB135"/>
    <mergeCell ref="BC135:BM135"/>
    <mergeCell ref="BN135:CB135"/>
    <mergeCell ref="A136:D136"/>
    <mergeCell ref="E136:AR136"/>
    <mergeCell ref="AS136:BB136"/>
    <mergeCell ref="BC136:BM136"/>
    <mergeCell ref="BN136:CB136"/>
    <mergeCell ref="A137:D137"/>
    <mergeCell ref="E137:AR137"/>
    <mergeCell ref="AS137:BB137"/>
    <mergeCell ref="BC137:BM137"/>
    <mergeCell ref="BN137:CB137"/>
    <mergeCell ref="A138:D138"/>
    <mergeCell ref="E138:AR138"/>
    <mergeCell ref="AS138:BB138"/>
    <mergeCell ref="BC138:BM138"/>
    <mergeCell ref="BN138:CB138"/>
    <mergeCell ref="A139:D139"/>
    <mergeCell ref="E139:AR139"/>
    <mergeCell ref="AS139:BB139"/>
    <mergeCell ref="BC139:BM139"/>
    <mergeCell ref="BN139:CB139"/>
    <mergeCell ref="A140:D140"/>
    <mergeCell ref="E140:AR140"/>
    <mergeCell ref="AS140:BB140"/>
    <mergeCell ref="BC140:BM140"/>
    <mergeCell ref="BN140:CB140"/>
    <mergeCell ref="A145:D145"/>
    <mergeCell ref="E145:AR145"/>
    <mergeCell ref="AS145:BB145"/>
    <mergeCell ref="BC145:BM145"/>
    <mergeCell ref="BN145:CB145"/>
    <mergeCell ref="A146:D146"/>
    <mergeCell ref="E146:AR146"/>
    <mergeCell ref="AS146:BB146"/>
    <mergeCell ref="BC146:BM146"/>
    <mergeCell ref="BN146:CB146"/>
    <mergeCell ref="A141:D141"/>
    <mergeCell ref="E141:AR141"/>
    <mergeCell ref="AS141:BB141"/>
    <mergeCell ref="BC141:BM141"/>
    <mergeCell ref="BN141:CB141"/>
    <mergeCell ref="A142:D142"/>
    <mergeCell ref="E142:AR142"/>
    <mergeCell ref="AS142:BB142"/>
    <mergeCell ref="BC142:BM142"/>
    <mergeCell ref="BN142:CB142"/>
    <mergeCell ref="A143:D143"/>
    <mergeCell ref="E143:AR143"/>
    <mergeCell ref="AS143:BB143"/>
    <mergeCell ref="BC143:BM143"/>
    <mergeCell ref="BN143:CB143"/>
    <mergeCell ref="A144:D144"/>
    <mergeCell ref="E144:AR144"/>
    <mergeCell ref="AS144:BB144"/>
    <mergeCell ref="BC144:BM144"/>
    <mergeCell ref="BN144:CB144"/>
  </mergeCells>
  <pageMargins left="0.78740157480314965" right="0.39370078740157483" top="0.59055118110236227" bottom="0.39370078740157483" header="0.27559055118110237" footer="0.27559055118110237"/>
  <pageSetup paperSize="9" scale="54" orientation="portrait" r:id="rId1"/>
  <headerFooter alignWithMargins="0">
    <oddHeader>&amp;L&amp;"Arial,обычный"&amp;6Подготовлено с использованием системы ГАРАНТ</oddHeader>
  </headerFooter>
  <colBreaks count="1" manualBreakCount="1">
    <brk id="8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8"/>
  </sheetPr>
  <dimension ref="A1:CT177"/>
  <sheetViews>
    <sheetView topLeftCell="A79" zoomScaleNormal="100" workbookViewId="0">
      <selection activeCell="A104" sqref="A104:XFD104"/>
    </sheetView>
  </sheetViews>
  <sheetFormatPr defaultColWidth="1.140625" defaultRowHeight="12.75"/>
  <cols>
    <col min="1" max="65" width="1.140625" style="26"/>
    <col min="66" max="66" width="3.5703125" style="26" bestFit="1" customWidth="1"/>
    <col min="67" max="97" width="1.140625" style="26"/>
    <col min="98" max="98" width="11.28515625" style="26" customWidth="1"/>
    <col min="99" max="113" width="1.140625" style="26"/>
    <col min="114" max="114" width="13.5703125" style="26" customWidth="1"/>
    <col min="115" max="321" width="1.140625" style="26"/>
    <col min="322" max="322" width="3.5703125" style="26" bestFit="1" customWidth="1"/>
    <col min="323" max="353" width="1.140625" style="26"/>
    <col min="354" max="354" width="11.28515625" style="26" customWidth="1"/>
    <col min="355" max="369" width="1.140625" style="26"/>
    <col min="370" max="370" width="13.5703125" style="26" customWidth="1"/>
    <col min="371" max="577" width="1.140625" style="26"/>
    <col min="578" max="578" width="3.5703125" style="26" bestFit="1" customWidth="1"/>
    <col min="579" max="609" width="1.140625" style="26"/>
    <col min="610" max="610" width="11.28515625" style="26" customWidth="1"/>
    <col min="611" max="625" width="1.140625" style="26"/>
    <col min="626" max="626" width="13.5703125" style="26" customWidth="1"/>
    <col min="627" max="833" width="1.140625" style="26"/>
    <col min="834" max="834" width="3.5703125" style="26" bestFit="1" customWidth="1"/>
    <col min="835" max="865" width="1.140625" style="26"/>
    <col min="866" max="866" width="11.28515625" style="26" customWidth="1"/>
    <col min="867" max="881" width="1.140625" style="26"/>
    <col min="882" max="882" width="13.5703125" style="26" customWidth="1"/>
    <col min="883" max="1089" width="1.140625" style="26"/>
    <col min="1090" max="1090" width="3.5703125" style="26" bestFit="1" customWidth="1"/>
    <col min="1091" max="1121" width="1.140625" style="26"/>
    <col min="1122" max="1122" width="11.28515625" style="26" customWidth="1"/>
    <col min="1123" max="1137" width="1.140625" style="26"/>
    <col min="1138" max="1138" width="13.5703125" style="26" customWidth="1"/>
    <col min="1139" max="1345" width="1.140625" style="26"/>
    <col min="1346" max="1346" width="3.5703125" style="26" bestFit="1" customWidth="1"/>
    <col min="1347" max="1377" width="1.140625" style="26"/>
    <col min="1378" max="1378" width="11.28515625" style="26" customWidth="1"/>
    <col min="1379" max="1393" width="1.140625" style="26"/>
    <col min="1394" max="1394" width="13.5703125" style="26" customWidth="1"/>
    <col min="1395" max="1601" width="1.140625" style="26"/>
    <col min="1602" max="1602" width="3.5703125" style="26" bestFit="1" customWidth="1"/>
    <col min="1603" max="1633" width="1.140625" style="26"/>
    <col min="1634" max="1634" width="11.28515625" style="26" customWidth="1"/>
    <col min="1635" max="1649" width="1.140625" style="26"/>
    <col min="1650" max="1650" width="13.5703125" style="26" customWidth="1"/>
    <col min="1651" max="1857" width="1.140625" style="26"/>
    <col min="1858" max="1858" width="3.5703125" style="26" bestFit="1" customWidth="1"/>
    <col min="1859" max="1889" width="1.140625" style="26"/>
    <col min="1890" max="1890" width="11.28515625" style="26" customWidth="1"/>
    <col min="1891" max="1905" width="1.140625" style="26"/>
    <col min="1906" max="1906" width="13.5703125" style="26" customWidth="1"/>
    <col min="1907" max="2113" width="1.140625" style="26"/>
    <col min="2114" max="2114" width="3.5703125" style="26" bestFit="1" customWidth="1"/>
    <col min="2115" max="2145" width="1.140625" style="26"/>
    <col min="2146" max="2146" width="11.28515625" style="26" customWidth="1"/>
    <col min="2147" max="2161" width="1.140625" style="26"/>
    <col min="2162" max="2162" width="13.5703125" style="26" customWidth="1"/>
    <col min="2163" max="2369" width="1.140625" style="26"/>
    <col min="2370" max="2370" width="3.5703125" style="26" bestFit="1" customWidth="1"/>
    <col min="2371" max="2401" width="1.140625" style="26"/>
    <col min="2402" max="2402" width="11.28515625" style="26" customWidth="1"/>
    <col min="2403" max="2417" width="1.140625" style="26"/>
    <col min="2418" max="2418" width="13.5703125" style="26" customWidth="1"/>
    <col min="2419" max="2625" width="1.140625" style="26"/>
    <col min="2626" max="2626" width="3.5703125" style="26" bestFit="1" customWidth="1"/>
    <col min="2627" max="2657" width="1.140625" style="26"/>
    <col min="2658" max="2658" width="11.28515625" style="26" customWidth="1"/>
    <col min="2659" max="2673" width="1.140625" style="26"/>
    <col min="2674" max="2674" width="13.5703125" style="26" customWidth="1"/>
    <col min="2675" max="2881" width="1.140625" style="26"/>
    <col min="2882" max="2882" width="3.5703125" style="26" bestFit="1" customWidth="1"/>
    <col min="2883" max="2913" width="1.140625" style="26"/>
    <col min="2914" max="2914" width="11.28515625" style="26" customWidth="1"/>
    <col min="2915" max="2929" width="1.140625" style="26"/>
    <col min="2930" max="2930" width="13.5703125" style="26" customWidth="1"/>
    <col min="2931" max="3137" width="1.140625" style="26"/>
    <col min="3138" max="3138" width="3.5703125" style="26" bestFit="1" customWidth="1"/>
    <col min="3139" max="3169" width="1.140625" style="26"/>
    <col min="3170" max="3170" width="11.28515625" style="26" customWidth="1"/>
    <col min="3171" max="3185" width="1.140625" style="26"/>
    <col min="3186" max="3186" width="13.5703125" style="26" customWidth="1"/>
    <col min="3187" max="3393" width="1.140625" style="26"/>
    <col min="3394" max="3394" width="3.5703125" style="26" bestFit="1" customWidth="1"/>
    <col min="3395" max="3425" width="1.140625" style="26"/>
    <col min="3426" max="3426" width="11.28515625" style="26" customWidth="1"/>
    <col min="3427" max="3441" width="1.140625" style="26"/>
    <col min="3442" max="3442" width="13.5703125" style="26" customWidth="1"/>
    <col min="3443" max="3649" width="1.140625" style="26"/>
    <col min="3650" max="3650" width="3.5703125" style="26" bestFit="1" customWidth="1"/>
    <col min="3651" max="3681" width="1.140625" style="26"/>
    <col min="3682" max="3682" width="11.28515625" style="26" customWidth="1"/>
    <col min="3683" max="3697" width="1.140625" style="26"/>
    <col min="3698" max="3698" width="13.5703125" style="26" customWidth="1"/>
    <col min="3699" max="3905" width="1.140625" style="26"/>
    <col min="3906" max="3906" width="3.5703125" style="26" bestFit="1" customWidth="1"/>
    <col min="3907" max="3937" width="1.140625" style="26"/>
    <col min="3938" max="3938" width="11.28515625" style="26" customWidth="1"/>
    <col min="3939" max="3953" width="1.140625" style="26"/>
    <col min="3954" max="3954" width="13.5703125" style="26" customWidth="1"/>
    <col min="3955" max="4161" width="1.140625" style="26"/>
    <col min="4162" max="4162" width="3.5703125" style="26" bestFit="1" customWidth="1"/>
    <col min="4163" max="4193" width="1.140625" style="26"/>
    <col min="4194" max="4194" width="11.28515625" style="26" customWidth="1"/>
    <col min="4195" max="4209" width="1.140625" style="26"/>
    <col min="4210" max="4210" width="13.5703125" style="26" customWidth="1"/>
    <col min="4211" max="4417" width="1.140625" style="26"/>
    <col min="4418" max="4418" width="3.5703125" style="26" bestFit="1" customWidth="1"/>
    <col min="4419" max="4449" width="1.140625" style="26"/>
    <col min="4450" max="4450" width="11.28515625" style="26" customWidth="1"/>
    <col min="4451" max="4465" width="1.140625" style="26"/>
    <col min="4466" max="4466" width="13.5703125" style="26" customWidth="1"/>
    <col min="4467" max="4673" width="1.140625" style="26"/>
    <col min="4674" max="4674" width="3.5703125" style="26" bestFit="1" customWidth="1"/>
    <col min="4675" max="4705" width="1.140625" style="26"/>
    <col min="4706" max="4706" width="11.28515625" style="26" customWidth="1"/>
    <col min="4707" max="4721" width="1.140625" style="26"/>
    <col min="4722" max="4722" width="13.5703125" style="26" customWidth="1"/>
    <col min="4723" max="4929" width="1.140625" style="26"/>
    <col min="4930" max="4930" width="3.5703125" style="26" bestFit="1" customWidth="1"/>
    <col min="4931" max="4961" width="1.140625" style="26"/>
    <col min="4962" max="4962" width="11.28515625" style="26" customWidth="1"/>
    <col min="4963" max="4977" width="1.140625" style="26"/>
    <col min="4978" max="4978" width="13.5703125" style="26" customWidth="1"/>
    <col min="4979" max="5185" width="1.140625" style="26"/>
    <col min="5186" max="5186" width="3.5703125" style="26" bestFit="1" customWidth="1"/>
    <col min="5187" max="5217" width="1.140625" style="26"/>
    <col min="5218" max="5218" width="11.28515625" style="26" customWidth="1"/>
    <col min="5219" max="5233" width="1.140625" style="26"/>
    <col min="5234" max="5234" width="13.5703125" style="26" customWidth="1"/>
    <col min="5235" max="5441" width="1.140625" style="26"/>
    <col min="5442" max="5442" width="3.5703125" style="26" bestFit="1" customWidth="1"/>
    <col min="5443" max="5473" width="1.140625" style="26"/>
    <col min="5474" max="5474" width="11.28515625" style="26" customWidth="1"/>
    <col min="5475" max="5489" width="1.140625" style="26"/>
    <col min="5490" max="5490" width="13.5703125" style="26" customWidth="1"/>
    <col min="5491" max="5697" width="1.140625" style="26"/>
    <col min="5698" max="5698" width="3.5703125" style="26" bestFit="1" customWidth="1"/>
    <col min="5699" max="5729" width="1.140625" style="26"/>
    <col min="5730" max="5730" width="11.28515625" style="26" customWidth="1"/>
    <col min="5731" max="5745" width="1.140625" style="26"/>
    <col min="5746" max="5746" width="13.5703125" style="26" customWidth="1"/>
    <col min="5747" max="5953" width="1.140625" style="26"/>
    <col min="5954" max="5954" width="3.5703125" style="26" bestFit="1" customWidth="1"/>
    <col min="5955" max="5985" width="1.140625" style="26"/>
    <col min="5986" max="5986" width="11.28515625" style="26" customWidth="1"/>
    <col min="5987" max="6001" width="1.140625" style="26"/>
    <col min="6002" max="6002" width="13.5703125" style="26" customWidth="1"/>
    <col min="6003" max="6209" width="1.140625" style="26"/>
    <col min="6210" max="6210" width="3.5703125" style="26" bestFit="1" customWidth="1"/>
    <col min="6211" max="6241" width="1.140625" style="26"/>
    <col min="6242" max="6242" width="11.28515625" style="26" customWidth="1"/>
    <col min="6243" max="6257" width="1.140625" style="26"/>
    <col min="6258" max="6258" width="13.5703125" style="26" customWidth="1"/>
    <col min="6259" max="6465" width="1.140625" style="26"/>
    <col min="6466" max="6466" width="3.5703125" style="26" bestFit="1" customWidth="1"/>
    <col min="6467" max="6497" width="1.140625" style="26"/>
    <col min="6498" max="6498" width="11.28515625" style="26" customWidth="1"/>
    <col min="6499" max="6513" width="1.140625" style="26"/>
    <col min="6514" max="6514" width="13.5703125" style="26" customWidth="1"/>
    <col min="6515" max="6721" width="1.140625" style="26"/>
    <col min="6722" max="6722" width="3.5703125" style="26" bestFit="1" customWidth="1"/>
    <col min="6723" max="6753" width="1.140625" style="26"/>
    <col min="6754" max="6754" width="11.28515625" style="26" customWidth="1"/>
    <col min="6755" max="6769" width="1.140625" style="26"/>
    <col min="6770" max="6770" width="13.5703125" style="26" customWidth="1"/>
    <col min="6771" max="6977" width="1.140625" style="26"/>
    <col min="6978" max="6978" width="3.5703125" style="26" bestFit="1" customWidth="1"/>
    <col min="6979" max="7009" width="1.140625" style="26"/>
    <col min="7010" max="7010" width="11.28515625" style="26" customWidth="1"/>
    <col min="7011" max="7025" width="1.140625" style="26"/>
    <col min="7026" max="7026" width="13.5703125" style="26" customWidth="1"/>
    <col min="7027" max="7233" width="1.140625" style="26"/>
    <col min="7234" max="7234" width="3.5703125" style="26" bestFit="1" customWidth="1"/>
    <col min="7235" max="7265" width="1.140625" style="26"/>
    <col min="7266" max="7266" width="11.28515625" style="26" customWidth="1"/>
    <col min="7267" max="7281" width="1.140625" style="26"/>
    <col min="7282" max="7282" width="13.5703125" style="26" customWidth="1"/>
    <col min="7283" max="7489" width="1.140625" style="26"/>
    <col min="7490" max="7490" width="3.5703125" style="26" bestFit="1" customWidth="1"/>
    <col min="7491" max="7521" width="1.140625" style="26"/>
    <col min="7522" max="7522" width="11.28515625" style="26" customWidth="1"/>
    <col min="7523" max="7537" width="1.140625" style="26"/>
    <col min="7538" max="7538" width="13.5703125" style="26" customWidth="1"/>
    <col min="7539" max="7745" width="1.140625" style="26"/>
    <col min="7746" max="7746" width="3.5703125" style="26" bestFit="1" customWidth="1"/>
    <col min="7747" max="7777" width="1.140625" style="26"/>
    <col min="7778" max="7778" width="11.28515625" style="26" customWidth="1"/>
    <col min="7779" max="7793" width="1.140625" style="26"/>
    <col min="7794" max="7794" width="13.5703125" style="26" customWidth="1"/>
    <col min="7795" max="8001" width="1.140625" style="26"/>
    <col min="8002" max="8002" width="3.5703125" style="26" bestFit="1" customWidth="1"/>
    <col min="8003" max="8033" width="1.140625" style="26"/>
    <col min="8034" max="8034" width="11.28515625" style="26" customWidth="1"/>
    <col min="8035" max="8049" width="1.140625" style="26"/>
    <col min="8050" max="8050" width="13.5703125" style="26" customWidth="1"/>
    <col min="8051" max="8257" width="1.140625" style="26"/>
    <col min="8258" max="8258" width="3.5703125" style="26" bestFit="1" customWidth="1"/>
    <col min="8259" max="8289" width="1.140625" style="26"/>
    <col min="8290" max="8290" width="11.28515625" style="26" customWidth="1"/>
    <col min="8291" max="8305" width="1.140625" style="26"/>
    <col min="8306" max="8306" width="13.5703125" style="26" customWidth="1"/>
    <col min="8307" max="8513" width="1.140625" style="26"/>
    <col min="8514" max="8514" width="3.5703125" style="26" bestFit="1" customWidth="1"/>
    <col min="8515" max="8545" width="1.140625" style="26"/>
    <col min="8546" max="8546" width="11.28515625" style="26" customWidth="1"/>
    <col min="8547" max="8561" width="1.140625" style="26"/>
    <col min="8562" max="8562" width="13.5703125" style="26" customWidth="1"/>
    <col min="8563" max="8769" width="1.140625" style="26"/>
    <col min="8770" max="8770" width="3.5703125" style="26" bestFit="1" customWidth="1"/>
    <col min="8771" max="8801" width="1.140625" style="26"/>
    <col min="8802" max="8802" width="11.28515625" style="26" customWidth="1"/>
    <col min="8803" max="8817" width="1.140625" style="26"/>
    <col min="8818" max="8818" width="13.5703125" style="26" customWidth="1"/>
    <col min="8819" max="9025" width="1.140625" style="26"/>
    <col min="9026" max="9026" width="3.5703125" style="26" bestFit="1" customWidth="1"/>
    <col min="9027" max="9057" width="1.140625" style="26"/>
    <col min="9058" max="9058" width="11.28515625" style="26" customWidth="1"/>
    <col min="9059" max="9073" width="1.140625" style="26"/>
    <col min="9074" max="9074" width="13.5703125" style="26" customWidth="1"/>
    <col min="9075" max="9281" width="1.140625" style="26"/>
    <col min="9282" max="9282" width="3.5703125" style="26" bestFit="1" customWidth="1"/>
    <col min="9283" max="9313" width="1.140625" style="26"/>
    <col min="9314" max="9314" width="11.28515625" style="26" customWidth="1"/>
    <col min="9315" max="9329" width="1.140625" style="26"/>
    <col min="9330" max="9330" width="13.5703125" style="26" customWidth="1"/>
    <col min="9331" max="9537" width="1.140625" style="26"/>
    <col min="9538" max="9538" width="3.5703125" style="26" bestFit="1" customWidth="1"/>
    <col min="9539" max="9569" width="1.140625" style="26"/>
    <col min="9570" max="9570" width="11.28515625" style="26" customWidth="1"/>
    <col min="9571" max="9585" width="1.140625" style="26"/>
    <col min="9586" max="9586" width="13.5703125" style="26" customWidth="1"/>
    <col min="9587" max="9793" width="1.140625" style="26"/>
    <col min="9794" max="9794" width="3.5703125" style="26" bestFit="1" customWidth="1"/>
    <col min="9795" max="9825" width="1.140625" style="26"/>
    <col min="9826" max="9826" width="11.28515625" style="26" customWidth="1"/>
    <col min="9827" max="9841" width="1.140625" style="26"/>
    <col min="9842" max="9842" width="13.5703125" style="26" customWidth="1"/>
    <col min="9843" max="10049" width="1.140625" style="26"/>
    <col min="10050" max="10050" width="3.5703125" style="26" bestFit="1" customWidth="1"/>
    <col min="10051" max="10081" width="1.140625" style="26"/>
    <col min="10082" max="10082" width="11.28515625" style="26" customWidth="1"/>
    <col min="10083" max="10097" width="1.140625" style="26"/>
    <col min="10098" max="10098" width="13.5703125" style="26" customWidth="1"/>
    <col min="10099" max="10305" width="1.140625" style="26"/>
    <col min="10306" max="10306" width="3.5703125" style="26" bestFit="1" customWidth="1"/>
    <col min="10307" max="10337" width="1.140625" style="26"/>
    <col min="10338" max="10338" width="11.28515625" style="26" customWidth="1"/>
    <col min="10339" max="10353" width="1.140625" style="26"/>
    <col min="10354" max="10354" width="13.5703125" style="26" customWidth="1"/>
    <col min="10355" max="10561" width="1.140625" style="26"/>
    <col min="10562" max="10562" width="3.5703125" style="26" bestFit="1" customWidth="1"/>
    <col min="10563" max="10593" width="1.140625" style="26"/>
    <col min="10594" max="10594" width="11.28515625" style="26" customWidth="1"/>
    <col min="10595" max="10609" width="1.140625" style="26"/>
    <col min="10610" max="10610" width="13.5703125" style="26" customWidth="1"/>
    <col min="10611" max="10817" width="1.140625" style="26"/>
    <col min="10818" max="10818" width="3.5703125" style="26" bestFit="1" customWidth="1"/>
    <col min="10819" max="10849" width="1.140625" style="26"/>
    <col min="10850" max="10850" width="11.28515625" style="26" customWidth="1"/>
    <col min="10851" max="10865" width="1.140625" style="26"/>
    <col min="10866" max="10866" width="13.5703125" style="26" customWidth="1"/>
    <col min="10867" max="11073" width="1.140625" style="26"/>
    <col min="11074" max="11074" width="3.5703125" style="26" bestFit="1" customWidth="1"/>
    <col min="11075" max="11105" width="1.140625" style="26"/>
    <col min="11106" max="11106" width="11.28515625" style="26" customWidth="1"/>
    <col min="11107" max="11121" width="1.140625" style="26"/>
    <col min="11122" max="11122" width="13.5703125" style="26" customWidth="1"/>
    <col min="11123" max="11329" width="1.140625" style="26"/>
    <col min="11330" max="11330" width="3.5703125" style="26" bestFit="1" customWidth="1"/>
    <col min="11331" max="11361" width="1.140625" style="26"/>
    <col min="11362" max="11362" width="11.28515625" style="26" customWidth="1"/>
    <col min="11363" max="11377" width="1.140625" style="26"/>
    <col min="11378" max="11378" width="13.5703125" style="26" customWidth="1"/>
    <col min="11379" max="11585" width="1.140625" style="26"/>
    <col min="11586" max="11586" width="3.5703125" style="26" bestFit="1" customWidth="1"/>
    <col min="11587" max="11617" width="1.140625" style="26"/>
    <col min="11618" max="11618" width="11.28515625" style="26" customWidth="1"/>
    <col min="11619" max="11633" width="1.140625" style="26"/>
    <col min="11634" max="11634" width="13.5703125" style="26" customWidth="1"/>
    <col min="11635" max="11841" width="1.140625" style="26"/>
    <col min="11842" max="11842" width="3.5703125" style="26" bestFit="1" customWidth="1"/>
    <col min="11843" max="11873" width="1.140625" style="26"/>
    <col min="11874" max="11874" width="11.28515625" style="26" customWidth="1"/>
    <col min="11875" max="11889" width="1.140625" style="26"/>
    <col min="11890" max="11890" width="13.5703125" style="26" customWidth="1"/>
    <col min="11891" max="12097" width="1.140625" style="26"/>
    <col min="12098" max="12098" width="3.5703125" style="26" bestFit="1" customWidth="1"/>
    <col min="12099" max="12129" width="1.140625" style="26"/>
    <col min="12130" max="12130" width="11.28515625" style="26" customWidth="1"/>
    <col min="12131" max="12145" width="1.140625" style="26"/>
    <col min="12146" max="12146" width="13.5703125" style="26" customWidth="1"/>
    <col min="12147" max="12353" width="1.140625" style="26"/>
    <col min="12354" max="12354" width="3.5703125" style="26" bestFit="1" customWidth="1"/>
    <col min="12355" max="12385" width="1.140625" style="26"/>
    <col min="12386" max="12386" width="11.28515625" style="26" customWidth="1"/>
    <col min="12387" max="12401" width="1.140625" style="26"/>
    <col min="12402" max="12402" width="13.5703125" style="26" customWidth="1"/>
    <col min="12403" max="12609" width="1.140625" style="26"/>
    <col min="12610" max="12610" width="3.5703125" style="26" bestFit="1" customWidth="1"/>
    <col min="12611" max="12641" width="1.140625" style="26"/>
    <col min="12642" max="12642" width="11.28515625" style="26" customWidth="1"/>
    <col min="12643" max="12657" width="1.140625" style="26"/>
    <col min="12658" max="12658" width="13.5703125" style="26" customWidth="1"/>
    <col min="12659" max="12865" width="1.140625" style="26"/>
    <col min="12866" max="12866" width="3.5703125" style="26" bestFit="1" customWidth="1"/>
    <col min="12867" max="12897" width="1.140625" style="26"/>
    <col min="12898" max="12898" width="11.28515625" style="26" customWidth="1"/>
    <col min="12899" max="12913" width="1.140625" style="26"/>
    <col min="12914" max="12914" width="13.5703125" style="26" customWidth="1"/>
    <col min="12915" max="13121" width="1.140625" style="26"/>
    <col min="13122" max="13122" width="3.5703125" style="26" bestFit="1" customWidth="1"/>
    <col min="13123" max="13153" width="1.140625" style="26"/>
    <col min="13154" max="13154" width="11.28515625" style="26" customWidth="1"/>
    <col min="13155" max="13169" width="1.140625" style="26"/>
    <col min="13170" max="13170" width="13.5703125" style="26" customWidth="1"/>
    <col min="13171" max="13377" width="1.140625" style="26"/>
    <col min="13378" max="13378" width="3.5703125" style="26" bestFit="1" customWidth="1"/>
    <col min="13379" max="13409" width="1.140625" style="26"/>
    <col min="13410" max="13410" width="11.28515625" style="26" customWidth="1"/>
    <col min="13411" max="13425" width="1.140625" style="26"/>
    <col min="13426" max="13426" width="13.5703125" style="26" customWidth="1"/>
    <col min="13427" max="13633" width="1.140625" style="26"/>
    <col min="13634" max="13634" width="3.5703125" style="26" bestFit="1" customWidth="1"/>
    <col min="13635" max="13665" width="1.140625" style="26"/>
    <col min="13666" max="13666" width="11.28515625" style="26" customWidth="1"/>
    <col min="13667" max="13681" width="1.140625" style="26"/>
    <col min="13682" max="13682" width="13.5703125" style="26" customWidth="1"/>
    <col min="13683" max="13889" width="1.140625" style="26"/>
    <col min="13890" max="13890" width="3.5703125" style="26" bestFit="1" customWidth="1"/>
    <col min="13891" max="13921" width="1.140625" style="26"/>
    <col min="13922" max="13922" width="11.28515625" style="26" customWidth="1"/>
    <col min="13923" max="13937" width="1.140625" style="26"/>
    <col min="13938" max="13938" width="13.5703125" style="26" customWidth="1"/>
    <col min="13939" max="14145" width="1.140625" style="26"/>
    <col min="14146" max="14146" width="3.5703125" style="26" bestFit="1" customWidth="1"/>
    <col min="14147" max="14177" width="1.140625" style="26"/>
    <col min="14178" max="14178" width="11.28515625" style="26" customWidth="1"/>
    <col min="14179" max="14193" width="1.140625" style="26"/>
    <col min="14194" max="14194" width="13.5703125" style="26" customWidth="1"/>
    <col min="14195" max="14401" width="1.140625" style="26"/>
    <col min="14402" max="14402" width="3.5703125" style="26" bestFit="1" customWidth="1"/>
    <col min="14403" max="14433" width="1.140625" style="26"/>
    <col min="14434" max="14434" width="11.28515625" style="26" customWidth="1"/>
    <col min="14435" max="14449" width="1.140625" style="26"/>
    <col min="14450" max="14450" width="13.5703125" style="26" customWidth="1"/>
    <col min="14451" max="14657" width="1.140625" style="26"/>
    <col min="14658" max="14658" width="3.5703125" style="26" bestFit="1" customWidth="1"/>
    <col min="14659" max="14689" width="1.140625" style="26"/>
    <col min="14690" max="14690" width="11.28515625" style="26" customWidth="1"/>
    <col min="14691" max="14705" width="1.140625" style="26"/>
    <col min="14706" max="14706" width="13.5703125" style="26" customWidth="1"/>
    <col min="14707" max="14913" width="1.140625" style="26"/>
    <col min="14914" max="14914" width="3.5703125" style="26" bestFit="1" customWidth="1"/>
    <col min="14915" max="14945" width="1.140625" style="26"/>
    <col min="14946" max="14946" width="11.28515625" style="26" customWidth="1"/>
    <col min="14947" max="14961" width="1.140625" style="26"/>
    <col min="14962" max="14962" width="13.5703125" style="26" customWidth="1"/>
    <col min="14963" max="15169" width="1.140625" style="26"/>
    <col min="15170" max="15170" width="3.5703125" style="26" bestFit="1" customWidth="1"/>
    <col min="15171" max="15201" width="1.140625" style="26"/>
    <col min="15202" max="15202" width="11.28515625" style="26" customWidth="1"/>
    <col min="15203" max="15217" width="1.140625" style="26"/>
    <col min="15218" max="15218" width="13.5703125" style="26" customWidth="1"/>
    <col min="15219" max="15425" width="1.140625" style="26"/>
    <col min="15426" max="15426" width="3.5703125" style="26" bestFit="1" customWidth="1"/>
    <col min="15427" max="15457" width="1.140625" style="26"/>
    <col min="15458" max="15458" width="11.28515625" style="26" customWidth="1"/>
    <col min="15459" max="15473" width="1.140625" style="26"/>
    <col min="15474" max="15474" width="13.5703125" style="26" customWidth="1"/>
    <col min="15475" max="15681" width="1.140625" style="26"/>
    <col min="15682" max="15682" width="3.5703125" style="26" bestFit="1" customWidth="1"/>
    <col min="15683" max="15713" width="1.140625" style="26"/>
    <col min="15714" max="15714" width="11.28515625" style="26" customWidth="1"/>
    <col min="15715" max="15729" width="1.140625" style="26"/>
    <col min="15730" max="15730" width="13.5703125" style="26" customWidth="1"/>
    <col min="15731" max="15937" width="1.140625" style="26"/>
    <col min="15938" max="15938" width="3.5703125" style="26" bestFit="1" customWidth="1"/>
    <col min="15939" max="15969" width="1.140625" style="26"/>
    <col min="15970" max="15970" width="11.28515625" style="26" customWidth="1"/>
    <col min="15971" max="15985" width="1.140625" style="26"/>
    <col min="15986" max="15986" width="13.5703125" style="26" customWidth="1"/>
    <col min="15987" max="16193" width="1.140625" style="26"/>
    <col min="16194" max="16194" width="3.5703125" style="26" bestFit="1" customWidth="1"/>
    <col min="16195" max="16225" width="1.140625" style="26"/>
    <col min="16226" max="16226" width="11.28515625" style="26" customWidth="1"/>
    <col min="16227" max="16241" width="1.140625" style="26"/>
    <col min="16242" max="16242" width="13.5703125" style="26" customWidth="1"/>
    <col min="16243" max="16384" width="1.140625" style="26"/>
  </cols>
  <sheetData>
    <row r="1" spans="1:98" s="23" customFormat="1" ht="36.75" customHeight="1">
      <c r="A1" s="459" t="s">
        <v>544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98" s="23" customFormat="1" ht="18.75" customHeight="1">
      <c r="A2" s="459" t="s">
        <v>545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</row>
    <row r="3" spans="1:98">
      <c r="A3" s="377" t="s">
        <v>89</v>
      </c>
      <c r="B3" s="378"/>
      <c r="C3" s="378"/>
      <c r="D3" s="379"/>
      <c r="E3" s="377" t="s">
        <v>121</v>
      </c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9"/>
      <c r="AN3" s="377" t="s">
        <v>212</v>
      </c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9"/>
      <c r="BD3" s="377" t="s">
        <v>123</v>
      </c>
      <c r="BE3" s="378"/>
      <c r="BF3" s="378"/>
      <c r="BG3" s="378"/>
      <c r="BH3" s="378"/>
      <c r="BI3" s="378"/>
      <c r="BJ3" s="378"/>
      <c r="BK3" s="378"/>
      <c r="BL3" s="378"/>
      <c r="BM3" s="379"/>
      <c r="BN3" s="377" t="s">
        <v>190</v>
      </c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9"/>
    </row>
    <row r="4" spans="1:98">
      <c r="A4" s="374" t="s">
        <v>96</v>
      </c>
      <c r="B4" s="375"/>
      <c r="C4" s="375"/>
      <c r="D4" s="376"/>
      <c r="E4" s="374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6"/>
      <c r="AN4" s="374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76"/>
      <c r="BD4" s="374" t="s">
        <v>213</v>
      </c>
      <c r="BE4" s="375"/>
      <c r="BF4" s="375"/>
      <c r="BG4" s="375"/>
      <c r="BH4" s="375"/>
      <c r="BI4" s="375"/>
      <c r="BJ4" s="375"/>
      <c r="BK4" s="375"/>
      <c r="BL4" s="375"/>
      <c r="BM4" s="376"/>
      <c r="BN4" s="374" t="s">
        <v>214</v>
      </c>
      <c r="BO4" s="375"/>
      <c r="BP4" s="375"/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6"/>
    </row>
    <row r="5" spans="1:98">
      <c r="A5" s="374"/>
      <c r="B5" s="375"/>
      <c r="C5" s="375"/>
      <c r="D5" s="376"/>
      <c r="E5" s="374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6"/>
      <c r="AN5" s="374"/>
      <c r="AO5" s="375"/>
      <c r="AP5" s="375"/>
      <c r="AQ5" s="375"/>
      <c r="AR5" s="375"/>
      <c r="AS5" s="375"/>
      <c r="AT5" s="375"/>
      <c r="AU5" s="375"/>
      <c r="AV5" s="375"/>
      <c r="AW5" s="375"/>
      <c r="AX5" s="375"/>
      <c r="AY5" s="375"/>
      <c r="AZ5" s="375"/>
      <c r="BA5" s="375"/>
      <c r="BB5" s="375"/>
      <c r="BC5" s="376"/>
      <c r="BD5" s="374" t="s">
        <v>215</v>
      </c>
      <c r="BE5" s="375"/>
      <c r="BF5" s="375"/>
      <c r="BG5" s="375"/>
      <c r="BH5" s="375"/>
      <c r="BI5" s="375"/>
      <c r="BJ5" s="375"/>
      <c r="BK5" s="375"/>
      <c r="BL5" s="375"/>
      <c r="BM5" s="376"/>
      <c r="BN5" s="374" t="s">
        <v>130</v>
      </c>
      <c r="BO5" s="375"/>
      <c r="BP5" s="375"/>
      <c r="BQ5" s="375"/>
      <c r="BR5" s="375"/>
      <c r="BS5" s="375"/>
      <c r="BT5" s="375"/>
      <c r="BU5" s="375"/>
      <c r="BV5" s="375"/>
      <c r="BW5" s="375"/>
      <c r="BX5" s="375"/>
      <c r="BY5" s="375"/>
      <c r="BZ5" s="375"/>
      <c r="CA5" s="375"/>
      <c r="CB5" s="376"/>
    </row>
    <row r="6" spans="1:98">
      <c r="A6" s="383">
        <v>1</v>
      </c>
      <c r="B6" s="384"/>
      <c r="C6" s="384"/>
      <c r="D6" s="385"/>
      <c r="E6" s="383">
        <v>2</v>
      </c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5"/>
      <c r="AN6" s="383">
        <v>3</v>
      </c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5"/>
      <c r="BD6" s="383">
        <v>4</v>
      </c>
      <c r="BE6" s="384"/>
      <c r="BF6" s="384"/>
      <c r="BG6" s="384"/>
      <c r="BH6" s="384"/>
      <c r="BI6" s="384"/>
      <c r="BJ6" s="384"/>
      <c r="BK6" s="384"/>
      <c r="BL6" s="384"/>
      <c r="BM6" s="385"/>
      <c r="BN6" s="383">
        <v>5</v>
      </c>
      <c r="BO6" s="384"/>
      <c r="BP6" s="384"/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5"/>
    </row>
    <row r="7" spans="1:98">
      <c r="A7" s="410">
        <v>1</v>
      </c>
      <c r="B7" s="411"/>
      <c r="C7" s="411"/>
      <c r="D7" s="412"/>
      <c r="E7" s="438" t="s">
        <v>421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40"/>
      <c r="AN7" s="410" t="s">
        <v>220</v>
      </c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  <c r="AZ7" s="411"/>
      <c r="BA7" s="411"/>
      <c r="BB7" s="411"/>
      <c r="BC7" s="412"/>
      <c r="BD7" s="398">
        <v>10</v>
      </c>
      <c r="BE7" s="399"/>
      <c r="BF7" s="399"/>
      <c r="BG7" s="399"/>
      <c r="BH7" s="399"/>
      <c r="BI7" s="399"/>
      <c r="BJ7" s="399"/>
      <c r="BK7" s="399"/>
      <c r="BL7" s="399"/>
      <c r="BM7" s="400"/>
      <c r="BN7" s="492">
        <v>4000</v>
      </c>
      <c r="BO7" s="493"/>
      <c r="BP7" s="493"/>
      <c r="BQ7" s="493"/>
      <c r="BR7" s="493"/>
      <c r="BS7" s="493"/>
      <c r="BT7" s="493"/>
      <c r="BU7" s="493"/>
      <c r="BV7" s="493"/>
      <c r="BW7" s="493"/>
      <c r="BX7" s="493"/>
      <c r="BY7" s="493"/>
      <c r="BZ7" s="493"/>
      <c r="CA7" s="493"/>
      <c r="CB7" s="494"/>
    </row>
    <row r="8" spans="1:98">
      <c r="A8" s="410">
        <v>2</v>
      </c>
      <c r="B8" s="411"/>
      <c r="C8" s="411"/>
      <c r="D8" s="412"/>
      <c r="E8" s="438" t="s">
        <v>422</v>
      </c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40"/>
      <c r="AN8" s="608" t="s">
        <v>548</v>
      </c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09"/>
      <c r="AZ8" s="609"/>
      <c r="BA8" s="609"/>
      <c r="BB8" s="609"/>
      <c r="BC8" s="610"/>
      <c r="BD8" s="398">
        <v>3</v>
      </c>
      <c r="BE8" s="399"/>
      <c r="BF8" s="399"/>
      <c r="BG8" s="399"/>
      <c r="BH8" s="399"/>
      <c r="BI8" s="399"/>
      <c r="BJ8" s="399"/>
      <c r="BK8" s="399"/>
      <c r="BL8" s="399"/>
      <c r="BM8" s="400"/>
      <c r="BN8" s="492">
        <v>2000</v>
      </c>
      <c r="BO8" s="493"/>
      <c r="BP8" s="493"/>
      <c r="BQ8" s="493"/>
      <c r="BR8" s="493"/>
      <c r="BS8" s="493"/>
      <c r="BT8" s="493"/>
      <c r="BU8" s="493"/>
      <c r="BV8" s="493"/>
      <c r="BW8" s="493"/>
      <c r="BX8" s="493"/>
      <c r="BY8" s="493"/>
      <c r="BZ8" s="493"/>
      <c r="CA8" s="493"/>
      <c r="CB8" s="494"/>
    </row>
    <row r="9" spans="1:98">
      <c r="A9" s="438"/>
      <c r="B9" s="439"/>
      <c r="C9" s="439"/>
      <c r="D9" s="440"/>
      <c r="E9" s="404" t="s">
        <v>119</v>
      </c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6"/>
      <c r="AN9" s="410" t="s">
        <v>9</v>
      </c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2"/>
      <c r="BD9" s="398" t="s">
        <v>9</v>
      </c>
      <c r="BE9" s="399"/>
      <c r="BF9" s="399"/>
      <c r="BG9" s="399"/>
      <c r="BH9" s="399"/>
      <c r="BI9" s="399"/>
      <c r="BJ9" s="399"/>
      <c r="BK9" s="399"/>
      <c r="BL9" s="399"/>
      <c r="BM9" s="400"/>
      <c r="BN9" s="429">
        <f>SUM(BN7:CB8)</f>
        <v>6000</v>
      </c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  <c r="CB9" s="431"/>
    </row>
    <row r="10" spans="1:98">
      <c r="A10" s="438"/>
      <c r="B10" s="439"/>
      <c r="C10" s="439"/>
      <c r="D10" s="440"/>
      <c r="E10" s="404" t="s">
        <v>120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6"/>
      <c r="AN10" s="410" t="s">
        <v>9</v>
      </c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2"/>
      <c r="BD10" s="398" t="s">
        <v>9</v>
      </c>
      <c r="BE10" s="399"/>
      <c r="BF10" s="399"/>
      <c r="BG10" s="399"/>
      <c r="BH10" s="399"/>
      <c r="BI10" s="399"/>
      <c r="BJ10" s="399"/>
      <c r="BK10" s="399"/>
      <c r="BL10" s="399"/>
      <c r="BM10" s="400"/>
      <c r="BN10" s="516">
        <f>BN9</f>
        <v>6000</v>
      </c>
      <c r="BO10" s="517"/>
      <c r="BP10" s="517"/>
      <c r="BQ10" s="517"/>
      <c r="BR10" s="517"/>
      <c r="BS10" s="517"/>
      <c r="BT10" s="517"/>
      <c r="BU10" s="517"/>
      <c r="BV10" s="517"/>
      <c r="BW10" s="517"/>
      <c r="BX10" s="517"/>
      <c r="BY10" s="517"/>
      <c r="BZ10" s="517"/>
      <c r="CA10" s="517"/>
      <c r="CB10" s="518"/>
      <c r="CT10" s="34">
        <f>'[1]Лист 1 '!H92</f>
        <v>0</v>
      </c>
    </row>
    <row r="11" spans="1:98">
      <c r="A11" s="150"/>
      <c r="B11" s="150"/>
      <c r="C11" s="150"/>
      <c r="D11" s="150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T11" s="34"/>
    </row>
    <row r="12" spans="1:98" s="23" customFormat="1" ht="21.75" customHeight="1">
      <c r="A12" s="380" t="s">
        <v>547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</row>
    <row r="13" spans="1:98" s="25" customFormat="1" ht="9.7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8">
      <c r="A14" s="377" t="s">
        <v>89</v>
      </c>
      <c r="B14" s="378"/>
      <c r="C14" s="378"/>
      <c r="D14" s="379"/>
      <c r="E14" s="377" t="s">
        <v>121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9"/>
      <c r="AN14" s="377" t="s">
        <v>212</v>
      </c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9"/>
      <c r="BD14" s="377" t="s">
        <v>123</v>
      </c>
      <c r="BE14" s="378"/>
      <c r="BF14" s="378"/>
      <c r="BG14" s="378"/>
      <c r="BH14" s="378"/>
      <c r="BI14" s="378"/>
      <c r="BJ14" s="378"/>
      <c r="BK14" s="378"/>
      <c r="BL14" s="378"/>
      <c r="BM14" s="379"/>
      <c r="BN14" s="377" t="s">
        <v>190</v>
      </c>
      <c r="BO14" s="378"/>
      <c r="BP14" s="378"/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8"/>
      <c r="CB14" s="379"/>
    </row>
    <row r="15" spans="1:98">
      <c r="A15" s="374" t="s">
        <v>96</v>
      </c>
      <c r="B15" s="375"/>
      <c r="C15" s="375"/>
      <c r="D15" s="376"/>
      <c r="E15" s="374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6"/>
      <c r="AN15" s="374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6"/>
      <c r="BD15" s="374" t="s">
        <v>213</v>
      </c>
      <c r="BE15" s="375"/>
      <c r="BF15" s="375"/>
      <c r="BG15" s="375"/>
      <c r="BH15" s="375"/>
      <c r="BI15" s="375"/>
      <c r="BJ15" s="375"/>
      <c r="BK15" s="375"/>
      <c r="BL15" s="375"/>
      <c r="BM15" s="376"/>
      <c r="BN15" s="374" t="s">
        <v>214</v>
      </c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6"/>
    </row>
    <row r="16" spans="1:98">
      <c r="A16" s="374"/>
      <c r="B16" s="375"/>
      <c r="C16" s="375"/>
      <c r="D16" s="376"/>
      <c r="E16" s="374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6"/>
      <c r="AN16" s="374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6"/>
      <c r="BD16" s="374" t="s">
        <v>215</v>
      </c>
      <c r="BE16" s="375"/>
      <c r="BF16" s="375"/>
      <c r="BG16" s="375"/>
      <c r="BH16" s="375"/>
      <c r="BI16" s="375"/>
      <c r="BJ16" s="375"/>
      <c r="BK16" s="375"/>
      <c r="BL16" s="375"/>
      <c r="BM16" s="376"/>
      <c r="BN16" s="374" t="s">
        <v>130</v>
      </c>
      <c r="BO16" s="375"/>
      <c r="BP16" s="375"/>
      <c r="BQ16" s="375"/>
      <c r="BR16" s="375"/>
      <c r="BS16" s="375"/>
      <c r="BT16" s="375"/>
      <c r="BU16" s="375"/>
      <c r="BV16" s="375"/>
      <c r="BW16" s="375"/>
      <c r="BX16" s="375"/>
      <c r="BY16" s="375"/>
      <c r="BZ16" s="375"/>
      <c r="CA16" s="375"/>
      <c r="CB16" s="376"/>
    </row>
    <row r="17" spans="1:98">
      <c r="A17" s="383">
        <v>1</v>
      </c>
      <c r="B17" s="384"/>
      <c r="C17" s="384"/>
      <c r="D17" s="385"/>
      <c r="E17" s="383">
        <v>2</v>
      </c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5"/>
      <c r="AN17" s="383">
        <v>3</v>
      </c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5"/>
      <c r="BD17" s="383">
        <v>4</v>
      </c>
      <c r="BE17" s="384"/>
      <c r="BF17" s="384"/>
      <c r="BG17" s="384"/>
      <c r="BH17" s="384"/>
      <c r="BI17" s="384"/>
      <c r="BJ17" s="384"/>
      <c r="BK17" s="384"/>
      <c r="BL17" s="384"/>
      <c r="BM17" s="385"/>
      <c r="BN17" s="383">
        <v>5</v>
      </c>
      <c r="BO17" s="384"/>
      <c r="BP17" s="384"/>
      <c r="BQ17" s="384"/>
      <c r="BR17" s="384"/>
      <c r="BS17" s="384"/>
      <c r="BT17" s="384"/>
      <c r="BU17" s="384"/>
      <c r="BV17" s="384"/>
      <c r="BW17" s="384"/>
      <c r="BX17" s="384"/>
      <c r="BY17" s="384"/>
      <c r="BZ17" s="384"/>
      <c r="CA17" s="384"/>
      <c r="CB17" s="385"/>
    </row>
    <row r="18" spans="1:98">
      <c r="A18" s="410">
        <v>1</v>
      </c>
      <c r="B18" s="411"/>
      <c r="C18" s="411"/>
      <c r="D18" s="412"/>
      <c r="E18" s="438" t="s">
        <v>216</v>
      </c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40"/>
      <c r="AN18" s="410" t="s">
        <v>217</v>
      </c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11"/>
      <c r="BB18" s="411"/>
      <c r="BC18" s="412"/>
      <c r="BD18" s="398">
        <v>2</v>
      </c>
      <c r="BE18" s="399"/>
      <c r="BF18" s="399"/>
      <c r="BG18" s="399"/>
      <c r="BH18" s="399"/>
      <c r="BI18" s="399"/>
      <c r="BJ18" s="399"/>
      <c r="BK18" s="399"/>
      <c r="BL18" s="399"/>
      <c r="BM18" s="400"/>
      <c r="BN18" s="492">
        <v>10670</v>
      </c>
      <c r="BO18" s="493"/>
      <c r="BP18" s="493"/>
      <c r="BQ18" s="493"/>
      <c r="BR18" s="493"/>
      <c r="BS18" s="493"/>
      <c r="BT18" s="493"/>
      <c r="BU18" s="493"/>
      <c r="BV18" s="493"/>
      <c r="BW18" s="493"/>
      <c r="BX18" s="493"/>
      <c r="BY18" s="493"/>
      <c r="BZ18" s="493"/>
      <c r="CA18" s="493"/>
      <c r="CB18" s="494"/>
    </row>
    <row r="19" spans="1:98">
      <c r="A19" s="398">
        <v>2</v>
      </c>
      <c r="B19" s="399"/>
      <c r="C19" s="399"/>
      <c r="D19" s="400"/>
      <c r="E19" s="438" t="s">
        <v>418</v>
      </c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40"/>
      <c r="AN19" s="410" t="s">
        <v>220</v>
      </c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2"/>
      <c r="BD19" s="398">
        <v>4</v>
      </c>
      <c r="BE19" s="399"/>
      <c r="BF19" s="399"/>
      <c r="BG19" s="399"/>
      <c r="BH19" s="399"/>
      <c r="BI19" s="399"/>
      <c r="BJ19" s="399"/>
      <c r="BK19" s="399"/>
      <c r="BL19" s="399"/>
      <c r="BM19" s="400"/>
      <c r="BN19" s="492">
        <v>15600</v>
      </c>
      <c r="BO19" s="493"/>
      <c r="BP19" s="493"/>
      <c r="BQ19" s="493"/>
      <c r="BR19" s="493"/>
      <c r="BS19" s="493"/>
      <c r="BT19" s="493"/>
      <c r="BU19" s="493"/>
      <c r="BV19" s="493"/>
      <c r="BW19" s="493"/>
      <c r="BX19" s="493"/>
      <c r="BY19" s="493"/>
      <c r="BZ19" s="493"/>
      <c r="CA19" s="493"/>
      <c r="CB19" s="494"/>
    </row>
    <row r="20" spans="1:98">
      <c r="A20" s="398">
        <v>3</v>
      </c>
      <c r="B20" s="399"/>
      <c r="C20" s="399"/>
      <c r="D20" s="400"/>
      <c r="E20" s="438" t="s">
        <v>218</v>
      </c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40"/>
      <c r="AN20" s="410" t="s">
        <v>217</v>
      </c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2"/>
      <c r="BD20" s="398">
        <v>2</v>
      </c>
      <c r="BE20" s="399"/>
      <c r="BF20" s="399"/>
      <c r="BG20" s="399"/>
      <c r="BH20" s="399"/>
      <c r="BI20" s="399"/>
      <c r="BJ20" s="399"/>
      <c r="BK20" s="399"/>
      <c r="BL20" s="399"/>
      <c r="BM20" s="400"/>
      <c r="BN20" s="492">
        <v>7800</v>
      </c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4"/>
    </row>
    <row r="21" spans="1:98">
      <c r="A21" s="398">
        <v>4</v>
      </c>
      <c r="B21" s="399"/>
      <c r="C21" s="399"/>
      <c r="D21" s="400"/>
      <c r="E21" s="438" t="s">
        <v>280</v>
      </c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40"/>
      <c r="AN21" s="410" t="s">
        <v>279</v>
      </c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  <c r="AZ21" s="411"/>
      <c r="BA21" s="411"/>
      <c r="BB21" s="411"/>
      <c r="BC21" s="412"/>
      <c r="BD21" s="398">
        <v>1</v>
      </c>
      <c r="BE21" s="399"/>
      <c r="BF21" s="399"/>
      <c r="BG21" s="399"/>
      <c r="BH21" s="399"/>
      <c r="BI21" s="399"/>
      <c r="BJ21" s="399"/>
      <c r="BK21" s="399"/>
      <c r="BL21" s="399"/>
      <c r="BM21" s="400"/>
      <c r="BN21" s="492">
        <v>24000</v>
      </c>
      <c r="BO21" s="493"/>
      <c r="BP21" s="493"/>
      <c r="BQ21" s="493"/>
      <c r="BR21" s="493"/>
      <c r="BS21" s="493"/>
      <c r="BT21" s="493"/>
      <c r="BU21" s="493"/>
      <c r="BV21" s="493"/>
      <c r="BW21" s="493"/>
      <c r="BX21" s="493"/>
      <c r="BY21" s="493"/>
      <c r="BZ21" s="493"/>
      <c r="CA21" s="493"/>
      <c r="CB21" s="494"/>
    </row>
    <row r="22" spans="1:98">
      <c r="A22" s="398">
        <v>5</v>
      </c>
      <c r="B22" s="399"/>
      <c r="C22" s="399"/>
      <c r="D22" s="400"/>
      <c r="E22" s="438" t="s">
        <v>278</v>
      </c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40"/>
      <c r="AN22" s="410" t="s">
        <v>279</v>
      </c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2"/>
      <c r="BD22" s="398">
        <v>2</v>
      </c>
      <c r="BE22" s="399"/>
      <c r="BF22" s="399"/>
      <c r="BG22" s="399"/>
      <c r="BH22" s="399"/>
      <c r="BI22" s="399"/>
      <c r="BJ22" s="399"/>
      <c r="BK22" s="399"/>
      <c r="BL22" s="399"/>
      <c r="BM22" s="400"/>
      <c r="BN22" s="492">
        <v>2000</v>
      </c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4"/>
    </row>
    <row r="23" spans="1:98">
      <c r="A23" s="398">
        <v>6</v>
      </c>
      <c r="B23" s="399"/>
      <c r="C23" s="399"/>
      <c r="D23" s="400"/>
      <c r="E23" s="438" t="s">
        <v>303</v>
      </c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39"/>
      <c r="AL23" s="439"/>
      <c r="AM23" s="440"/>
      <c r="AN23" s="410" t="s">
        <v>279</v>
      </c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2"/>
      <c r="BD23" s="398">
        <v>1</v>
      </c>
      <c r="BE23" s="399"/>
      <c r="BF23" s="399"/>
      <c r="BG23" s="399"/>
      <c r="BH23" s="399"/>
      <c r="BI23" s="399"/>
      <c r="BJ23" s="399"/>
      <c r="BK23" s="399"/>
      <c r="BL23" s="399"/>
      <c r="BM23" s="400"/>
      <c r="BN23" s="492">
        <v>1500</v>
      </c>
      <c r="BO23" s="493"/>
      <c r="BP23" s="493"/>
      <c r="BQ23" s="493"/>
      <c r="BR23" s="493"/>
      <c r="BS23" s="493"/>
      <c r="BT23" s="493"/>
      <c r="BU23" s="493"/>
      <c r="BV23" s="493"/>
      <c r="BW23" s="493"/>
      <c r="BX23" s="493"/>
      <c r="BY23" s="493"/>
      <c r="BZ23" s="493"/>
      <c r="CA23" s="493"/>
      <c r="CB23" s="494"/>
    </row>
    <row r="24" spans="1:98">
      <c r="A24" s="611">
        <v>7</v>
      </c>
      <c r="B24" s="612"/>
      <c r="C24" s="612"/>
      <c r="D24" s="613"/>
      <c r="E24" s="602" t="s">
        <v>501</v>
      </c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3"/>
      <c r="AF24" s="603"/>
      <c r="AG24" s="603"/>
      <c r="AH24" s="603"/>
      <c r="AI24" s="603"/>
      <c r="AJ24" s="603"/>
      <c r="AK24" s="603"/>
      <c r="AL24" s="603"/>
      <c r="AM24" s="604"/>
      <c r="AN24" s="611" t="s">
        <v>279</v>
      </c>
      <c r="AO24" s="612"/>
      <c r="AP24" s="612"/>
      <c r="AQ24" s="612"/>
      <c r="AR24" s="612"/>
      <c r="AS24" s="612"/>
      <c r="AT24" s="612"/>
      <c r="AU24" s="612"/>
      <c r="AV24" s="612"/>
      <c r="AW24" s="612"/>
      <c r="AX24" s="612"/>
      <c r="AY24" s="612"/>
      <c r="AZ24" s="612"/>
      <c r="BA24" s="612"/>
      <c r="BB24" s="612"/>
      <c r="BC24" s="613"/>
      <c r="BD24" s="614">
        <v>1</v>
      </c>
      <c r="BE24" s="615"/>
      <c r="BF24" s="615"/>
      <c r="BG24" s="615"/>
      <c r="BH24" s="615"/>
      <c r="BI24" s="615"/>
      <c r="BJ24" s="615"/>
      <c r="BK24" s="615"/>
      <c r="BL24" s="615"/>
      <c r="BM24" s="616"/>
      <c r="BN24" s="617">
        <v>30000</v>
      </c>
      <c r="BO24" s="618"/>
      <c r="BP24" s="618"/>
      <c r="BQ24" s="618"/>
      <c r="BR24" s="618"/>
      <c r="BS24" s="618"/>
      <c r="BT24" s="618"/>
      <c r="BU24" s="618"/>
      <c r="BV24" s="618"/>
      <c r="BW24" s="618"/>
      <c r="BX24" s="618"/>
      <c r="BY24" s="618"/>
      <c r="BZ24" s="618"/>
      <c r="CA24" s="618"/>
      <c r="CB24" s="619"/>
    </row>
    <row r="25" spans="1:98">
      <c r="A25" s="398">
        <v>8</v>
      </c>
      <c r="B25" s="399"/>
      <c r="C25" s="399"/>
      <c r="D25" s="400"/>
      <c r="E25" s="416" t="s">
        <v>419</v>
      </c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8"/>
      <c r="AN25" s="398" t="s">
        <v>220</v>
      </c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400"/>
      <c r="BD25" s="398">
        <v>12</v>
      </c>
      <c r="BE25" s="399"/>
      <c r="BF25" s="399"/>
      <c r="BG25" s="399"/>
      <c r="BH25" s="399"/>
      <c r="BI25" s="399"/>
      <c r="BJ25" s="399"/>
      <c r="BK25" s="399"/>
      <c r="BL25" s="399"/>
      <c r="BM25" s="400"/>
      <c r="BN25" s="401">
        <v>8100</v>
      </c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3"/>
    </row>
    <row r="26" spans="1:98">
      <c r="A26" s="398">
        <v>9</v>
      </c>
      <c r="B26" s="399"/>
      <c r="C26" s="399"/>
      <c r="D26" s="400"/>
      <c r="E26" s="602" t="s">
        <v>420</v>
      </c>
      <c r="F26" s="603"/>
      <c r="G26" s="603"/>
      <c r="H26" s="603"/>
      <c r="I26" s="603"/>
      <c r="J26" s="603"/>
      <c r="K26" s="603"/>
      <c r="L26" s="603"/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603"/>
      <c r="AF26" s="603"/>
      <c r="AG26" s="603"/>
      <c r="AH26" s="603"/>
      <c r="AI26" s="603"/>
      <c r="AJ26" s="603"/>
      <c r="AK26" s="603"/>
      <c r="AL26" s="603"/>
      <c r="AM26" s="604"/>
      <c r="AN26" s="410" t="s">
        <v>220</v>
      </c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2"/>
      <c r="BD26" s="398">
        <v>4</v>
      </c>
      <c r="BE26" s="399"/>
      <c r="BF26" s="399"/>
      <c r="BG26" s="399"/>
      <c r="BH26" s="399"/>
      <c r="BI26" s="399"/>
      <c r="BJ26" s="399"/>
      <c r="BK26" s="399"/>
      <c r="BL26" s="399"/>
      <c r="BM26" s="400"/>
      <c r="BN26" s="492">
        <v>4800</v>
      </c>
      <c r="BO26" s="493"/>
      <c r="BP26" s="493"/>
      <c r="BQ26" s="493"/>
      <c r="BR26" s="493"/>
      <c r="BS26" s="493"/>
      <c r="BT26" s="493"/>
      <c r="BU26" s="493"/>
      <c r="BV26" s="493"/>
      <c r="BW26" s="493"/>
      <c r="BX26" s="493"/>
      <c r="BY26" s="493"/>
      <c r="BZ26" s="493"/>
      <c r="CA26" s="493"/>
      <c r="CB26" s="494"/>
    </row>
    <row r="27" spans="1:98">
      <c r="A27" s="572">
        <v>10</v>
      </c>
      <c r="B27" s="573"/>
      <c r="C27" s="573"/>
      <c r="D27" s="574"/>
      <c r="E27" s="620" t="s">
        <v>219</v>
      </c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2"/>
      <c r="AN27" s="572" t="s">
        <v>220</v>
      </c>
      <c r="AO27" s="573"/>
      <c r="AP27" s="573"/>
      <c r="AQ27" s="573"/>
      <c r="AR27" s="573"/>
      <c r="AS27" s="573"/>
      <c r="AT27" s="573"/>
      <c r="AU27" s="573"/>
      <c r="AV27" s="573"/>
      <c r="AW27" s="573"/>
      <c r="AX27" s="573"/>
      <c r="AY27" s="573"/>
      <c r="AZ27" s="573"/>
      <c r="BA27" s="573"/>
      <c r="BB27" s="573"/>
      <c r="BC27" s="574"/>
      <c r="BD27" s="596">
        <v>1</v>
      </c>
      <c r="BE27" s="597"/>
      <c r="BF27" s="597"/>
      <c r="BG27" s="597"/>
      <c r="BH27" s="597"/>
      <c r="BI27" s="597"/>
      <c r="BJ27" s="597"/>
      <c r="BK27" s="597"/>
      <c r="BL27" s="597"/>
      <c r="BM27" s="598"/>
      <c r="BN27" s="533">
        <v>23850</v>
      </c>
      <c r="BO27" s="534"/>
      <c r="BP27" s="534"/>
      <c r="BQ27" s="534"/>
      <c r="BR27" s="534"/>
      <c r="BS27" s="534"/>
      <c r="BT27" s="534"/>
      <c r="BU27" s="534"/>
      <c r="BV27" s="534"/>
      <c r="BW27" s="534"/>
      <c r="BX27" s="534"/>
      <c r="BY27" s="534"/>
      <c r="BZ27" s="534"/>
      <c r="CA27" s="534"/>
      <c r="CB27" s="535"/>
    </row>
    <row r="28" spans="1:98">
      <c r="A28" s="398">
        <v>11</v>
      </c>
      <c r="B28" s="399"/>
      <c r="C28" s="399"/>
      <c r="D28" s="400"/>
      <c r="E28" s="416" t="s">
        <v>421</v>
      </c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  <c r="AE28" s="417"/>
      <c r="AF28" s="417"/>
      <c r="AG28" s="417"/>
      <c r="AH28" s="417"/>
      <c r="AI28" s="417"/>
      <c r="AJ28" s="417"/>
      <c r="AK28" s="417"/>
      <c r="AL28" s="417"/>
      <c r="AM28" s="418"/>
      <c r="AN28" s="398" t="s">
        <v>220</v>
      </c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400"/>
      <c r="BD28" s="398">
        <v>10</v>
      </c>
      <c r="BE28" s="399"/>
      <c r="BF28" s="399"/>
      <c r="BG28" s="399"/>
      <c r="BH28" s="399"/>
      <c r="BI28" s="399"/>
      <c r="BJ28" s="399"/>
      <c r="BK28" s="399"/>
      <c r="BL28" s="399"/>
      <c r="BM28" s="400"/>
      <c r="BN28" s="401">
        <v>3000</v>
      </c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3"/>
    </row>
    <row r="29" spans="1:98">
      <c r="A29" s="398">
        <v>12</v>
      </c>
      <c r="B29" s="399"/>
      <c r="C29" s="399"/>
      <c r="D29" s="400"/>
      <c r="E29" s="438" t="s">
        <v>422</v>
      </c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40"/>
      <c r="AN29" s="410" t="s">
        <v>220</v>
      </c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2"/>
      <c r="BD29" s="398">
        <v>1</v>
      </c>
      <c r="BE29" s="399"/>
      <c r="BF29" s="399"/>
      <c r="BG29" s="399"/>
      <c r="BH29" s="399"/>
      <c r="BI29" s="399"/>
      <c r="BJ29" s="399"/>
      <c r="BK29" s="399"/>
      <c r="BL29" s="399"/>
      <c r="BM29" s="400"/>
      <c r="BN29" s="492">
        <v>2000</v>
      </c>
      <c r="BO29" s="493"/>
      <c r="BP29" s="493"/>
      <c r="BQ29" s="493"/>
      <c r="BR29" s="493"/>
      <c r="BS29" s="493"/>
      <c r="BT29" s="493"/>
      <c r="BU29" s="493"/>
      <c r="BV29" s="493"/>
      <c r="BW29" s="493"/>
      <c r="BX29" s="493"/>
      <c r="BY29" s="493"/>
      <c r="BZ29" s="493"/>
      <c r="CA29" s="493"/>
      <c r="CB29" s="494"/>
    </row>
    <row r="30" spans="1:98">
      <c r="A30" s="438"/>
      <c r="B30" s="439"/>
      <c r="C30" s="439"/>
      <c r="D30" s="440"/>
      <c r="E30" s="404" t="s">
        <v>119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6"/>
      <c r="AN30" s="410" t="s">
        <v>9</v>
      </c>
      <c r="AO30" s="411"/>
      <c r="AP30" s="411"/>
      <c r="AQ30" s="411"/>
      <c r="AR30" s="411"/>
      <c r="AS30" s="411"/>
      <c r="AT30" s="411"/>
      <c r="AU30" s="411"/>
      <c r="AV30" s="411"/>
      <c r="AW30" s="411"/>
      <c r="AX30" s="411"/>
      <c r="AY30" s="411"/>
      <c r="AZ30" s="411"/>
      <c r="BA30" s="411"/>
      <c r="BB30" s="411"/>
      <c r="BC30" s="412"/>
      <c r="BD30" s="398" t="s">
        <v>9</v>
      </c>
      <c r="BE30" s="399"/>
      <c r="BF30" s="399"/>
      <c r="BG30" s="399"/>
      <c r="BH30" s="399"/>
      <c r="BI30" s="399"/>
      <c r="BJ30" s="399"/>
      <c r="BK30" s="399"/>
      <c r="BL30" s="399"/>
      <c r="BM30" s="400"/>
      <c r="BN30" s="429">
        <f>SUM(BN18:BN29)</f>
        <v>133320</v>
      </c>
      <c r="BO30" s="430"/>
      <c r="BP30" s="430"/>
      <c r="BQ30" s="430"/>
      <c r="BR30" s="430"/>
      <c r="BS30" s="430"/>
      <c r="BT30" s="430"/>
      <c r="BU30" s="430"/>
      <c r="BV30" s="430"/>
      <c r="BW30" s="430"/>
      <c r="BX30" s="430"/>
      <c r="BY30" s="430"/>
      <c r="BZ30" s="430"/>
      <c r="CA30" s="430"/>
      <c r="CB30" s="431"/>
    </row>
    <row r="31" spans="1:98">
      <c r="A31" s="438"/>
      <c r="B31" s="439"/>
      <c r="C31" s="439"/>
      <c r="D31" s="440"/>
      <c r="E31" s="404" t="s">
        <v>120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6"/>
      <c r="AN31" s="410" t="s">
        <v>9</v>
      </c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2"/>
      <c r="BD31" s="398" t="s">
        <v>9</v>
      </c>
      <c r="BE31" s="399"/>
      <c r="BF31" s="399"/>
      <c r="BG31" s="399"/>
      <c r="BH31" s="399"/>
      <c r="BI31" s="399"/>
      <c r="BJ31" s="399"/>
      <c r="BK31" s="399"/>
      <c r="BL31" s="399"/>
      <c r="BM31" s="400"/>
      <c r="BN31" s="516">
        <f>BN30</f>
        <v>133320</v>
      </c>
      <c r="BO31" s="517"/>
      <c r="BP31" s="517"/>
      <c r="BQ31" s="517"/>
      <c r="BR31" s="517"/>
      <c r="BS31" s="517"/>
      <c r="BT31" s="517"/>
      <c r="BU31" s="517"/>
      <c r="BV31" s="517"/>
      <c r="BW31" s="517"/>
      <c r="BX31" s="517"/>
      <c r="BY31" s="517"/>
      <c r="BZ31" s="517"/>
      <c r="CA31" s="517"/>
      <c r="CB31" s="518"/>
      <c r="CT31" s="34"/>
    </row>
    <row r="32" spans="1:98" s="17" customFormat="1" ht="15.75"/>
    <row r="33" spans="1:98" s="23" customFormat="1" ht="34.5" customHeight="1">
      <c r="A33" s="459" t="s">
        <v>549</v>
      </c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</row>
    <row r="34" spans="1:98" s="25" customFormat="1" ht="9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98">
      <c r="A35" s="377" t="s">
        <v>89</v>
      </c>
      <c r="B35" s="378"/>
      <c r="C35" s="378"/>
      <c r="D35" s="379"/>
      <c r="E35" s="377" t="s">
        <v>121</v>
      </c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9"/>
      <c r="BD35" s="377" t="s">
        <v>123</v>
      </c>
      <c r="BE35" s="378"/>
      <c r="BF35" s="378"/>
      <c r="BG35" s="378"/>
      <c r="BH35" s="378"/>
      <c r="BI35" s="378"/>
      <c r="BJ35" s="378"/>
      <c r="BK35" s="378"/>
      <c r="BL35" s="378"/>
      <c r="BM35" s="379"/>
      <c r="BN35" s="377" t="s">
        <v>190</v>
      </c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9"/>
    </row>
    <row r="36" spans="1:98">
      <c r="A36" s="374" t="s">
        <v>96</v>
      </c>
      <c r="B36" s="375"/>
      <c r="C36" s="375"/>
      <c r="D36" s="376"/>
      <c r="E36" s="374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6"/>
      <c r="BD36" s="374" t="s">
        <v>221</v>
      </c>
      <c r="BE36" s="375"/>
      <c r="BF36" s="375"/>
      <c r="BG36" s="375"/>
      <c r="BH36" s="375"/>
      <c r="BI36" s="375"/>
      <c r="BJ36" s="375"/>
      <c r="BK36" s="375"/>
      <c r="BL36" s="375"/>
      <c r="BM36" s="376"/>
      <c r="BN36" s="374" t="s">
        <v>222</v>
      </c>
      <c r="BO36" s="375"/>
      <c r="BP36" s="375"/>
      <c r="BQ36" s="375"/>
      <c r="BR36" s="375"/>
      <c r="BS36" s="375"/>
      <c r="BT36" s="375"/>
      <c r="BU36" s="375"/>
      <c r="BV36" s="375"/>
      <c r="BW36" s="375"/>
      <c r="BX36" s="375"/>
      <c r="BY36" s="375"/>
      <c r="BZ36" s="375"/>
      <c r="CA36" s="375"/>
      <c r="CB36" s="376"/>
    </row>
    <row r="37" spans="1:98">
      <c r="A37" s="383">
        <v>1</v>
      </c>
      <c r="B37" s="384"/>
      <c r="C37" s="384"/>
      <c r="D37" s="385"/>
      <c r="E37" s="383">
        <v>2</v>
      </c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5"/>
      <c r="BD37" s="383">
        <v>3</v>
      </c>
      <c r="BE37" s="384"/>
      <c r="BF37" s="384"/>
      <c r="BG37" s="384"/>
      <c r="BH37" s="384"/>
      <c r="BI37" s="384"/>
      <c r="BJ37" s="384"/>
      <c r="BK37" s="384"/>
      <c r="BL37" s="384"/>
      <c r="BM37" s="385"/>
      <c r="BN37" s="569">
        <v>4</v>
      </c>
      <c r="BO37" s="570"/>
      <c r="BP37" s="570"/>
      <c r="BQ37" s="570"/>
      <c r="BR37" s="570"/>
      <c r="BS37" s="570"/>
      <c r="BT37" s="570"/>
      <c r="BU37" s="570"/>
      <c r="BV37" s="570"/>
      <c r="BW37" s="570"/>
      <c r="BX37" s="570"/>
      <c r="BY37" s="570"/>
      <c r="BZ37" s="570"/>
      <c r="CA37" s="570"/>
      <c r="CB37" s="571"/>
    </row>
    <row r="38" spans="1:98">
      <c r="A38" s="410"/>
      <c r="B38" s="411"/>
      <c r="C38" s="411"/>
      <c r="D38" s="412"/>
      <c r="E38" s="416" t="s">
        <v>432</v>
      </c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8"/>
      <c r="BD38" s="398">
        <v>3</v>
      </c>
      <c r="BE38" s="399"/>
      <c r="BF38" s="399"/>
      <c r="BG38" s="399"/>
      <c r="BH38" s="399"/>
      <c r="BI38" s="399"/>
      <c r="BJ38" s="399"/>
      <c r="BK38" s="399"/>
      <c r="BL38" s="399"/>
      <c r="BM38" s="400"/>
      <c r="BN38" s="533">
        <v>291</v>
      </c>
      <c r="BO38" s="534"/>
      <c r="BP38" s="534"/>
      <c r="BQ38" s="534"/>
      <c r="BR38" s="534"/>
      <c r="BS38" s="534"/>
      <c r="BT38" s="534"/>
      <c r="BU38" s="534"/>
      <c r="BV38" s="534"/>
      <c r="BW38" s="534"/>
      <c r="BX38" s="534"/>
      <c r="BY38" s="534"/>
      <c r="BZ38" s="534"/>
      <c r="CA38" s="534"/>
      <c r="CB38" s="535"/>
    </row>
    <row r="39" spans="1:98">
      <c r="A39" s="410"/>
      <c r="B39" s="411"/>
      <c r="C39" s="411"/>
      <c r="D39" s="412"/>
      <c r="E39" s="416" t="s">
        <v>550</v>
      </c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7"/>
      <c r="AL39" s="417"/>
      <c r="AM39" s="417"/>
      <c r="AN39" s="417"/>
      <c r="AO39" s="417"/>
      <c r="AP39" s="417"/>
      <c r="AQ39" s="417"/>
      <c r="AR39" s="417"/>
      <c r="AS39" s="417"/>
      <c r="AT39" s="417"/>
      <c r="AU39" s="417"/>
      <c r="AV39" s="417"/>
      <c r="AW39" s="417"/>
      <c r="AX39" s="417"/>
      <c r="AY39" s="417"/>
      <c r="AZ39" s="417"/>
      <c r="BA39" s="417"/>
      <c r="BB39" s="417"/>
      <c r="BC39" s="418"/>
      <c r="BD39" s="398">
        <v>3</v>
      </c>
      <c r="BE39" s="399"/>
      <c r="BF39" s="399"/>
      <c r="BG39" s="399"/>
      <c r="BH39" s="399"/>
      <c r="BI39" s="399"/>
      <c r="BJ39" s="399"/>
      <c r="BK39" s="399"/>
      <c r="BL39" s="399"/>
      <c r="BM39" s="400"/>
      <c r="BN39" s="533">
        <v>127296</v>
      </c>
      <c r="BO39" s="534"/>
      <c r="BP39" s="534"/>
      <c r="BQ39" s="534"/>
      <c r="BR39" s="534"/>
      <c r="BS39" s="534"/>
      <c r="BT39" s="534"/>
      <c r="BU39" s="534"/>
      <c r="BV39" s="534"/>
      <c r="BW39" s="534"/>
      <c r="BX39" s="534"/>
      <c r="BY39" s="534"/>
      <c r="BZ39" s="534"/>
      <c r="CA39" s="534"/>
      <c r="CB39" s="535"/>
    </row>
    <row r="40" spans="1:98">
      <c r="A40" s="438"/>
      <c r="B40" s="439"/>
      <c r="C40" s="439"/>
      <c r="D40" s="440"/>
      <c r="E40" s="404" t="s">
        <v>119</v>
      </c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5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6"/>
      <c r="BD40" s="398" t="s">
        <v>9</v>
      </c>
      <c r="BE40" s="399"/>
      <c r="BF40" s="399"/>
      <c r="BG40" s="399"/>
      <c r="BH40" s="399"/>
      <c r="BI40" s="399"/>
      <c r="BJ40" s="399"/>
      <c r="BK40" s="399"/>
      <c r="BL40" s="399"/>
      <c r="BM40" s="400"/>
      <c r="BN40" s="413">
        <f>SUM(BN38:CB39)</f>
        <v>127587</v>
      </c>
      <c r="BO40" s="414"/>
      <c r="BP40" s="414"/>
      <c r="BQ40" s="414"/>
      <c r="BR40" s="414"/>
      <c r="BS40" s="414"/>
      <c r="BT40" s="414"/>
      <c r="BU40" s="414"/>
      <c r="BV40" s="414"/>
      <c r="BW40" s="414"/>
      <c r="BX40" s="414"/>
      <c r="BY40" s="414"/>
      <c r="BZ40" s="414"/>
      <c r="CA40" s="414"/>
      <c r="CB40" s="415"/>
    </row>
    <row r="41" spans="1:98">
      <c r="A41" s="438"/>
      <c r="B41" s="439"/>
      <c r="C41" s="439"/>
      <c r="D41" s="440"/>
      <c r="E41" s="404" t="s">
        <v>120</v>
      </c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6"/>
      <c r="BD41" s="398" t="s">
        <v>9</v>
      </c>
      <c r="BE41" s="399"/>
      <c r="BF41" s="399"/>
      <c r="BG41" s="399"/>
      <c r="BH41" s="399"/>
      <c r="BI41" s="399"/>
      <c r="BJ41" s="399"/>
      <c r="BK41" s="399"/>
      <c r="BL41" s="399"/>
      <c r="BM41" s="400"/>
      <c r="BN41" s="407">
        <f>BN40</f>
        <v>127587</v>
      </c>
      <c r="BO41" s="408"/>
      <c r="BP41" s="408"/>
      <c r="BQ41" s="408"/>
      <c r="BR41" s="408"/>
      <c r="BS41" s="408"/>
      <c r="BT41" s="408"/>
      <c r="BU41" s="408"/>
      <c r="BV41" s="408"/>
      <c r="BW41" s="408"/>
      <c r="BX41" s="408"/>
      <c r="BY41" s="408"/>
      <c r="BZ41" s="408"/>
      <c r="CA41" s="408"/>
      <c r="CB41" s="409"/>
      <c r="CT41" s="34">
        <f>'[1]Лист 1 '!H91</f>
        <v>0</v>
      </c>
    </row>
    <row r="42" spans="1:98" s="23" customFormat="1" ht="21.75" customHeight="1">
      <c r="A42" s="380" t="s">
        <v>547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</row>
    <row r="43" spans="1:98" s="25" customFormat="1" ht="9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98">
      <c r="A44" s="377" t="s">
        <v>89</v>
      </c>
      <c r="B44" s="378"/>
      <c r="C44" s="378"/>
      <c r="D44" s="379"/>
      <c r="E44" s="377" t="s">
        <v>121</v>
      </c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8"/>
      <c r="AJ44" s="378"/>
      <c r="AK44" s="378"/>
      <c r="AL44" s="378"/>
      <c r="AM44" s="378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9"/>
      <c r="BD44" s="377" t="s">
        <v>123</v>
      </c>
      <c r="BE44" s="378"/>
      <c r="BF44" s="378"/>
      <c r="BG44" s="378"/>
      <c r="BH44" s="378"/>
      <c r="BI44" s="378"/>
      <c r="BJ44" s="378"/>
      <c r="BK44" s="378"/>
      <c r="BL44" s="378"/>
      <c r="BM44" s="379"/>
      <c r="BN44" s="377" t="s">
        <v>190</v>
      </c>
      <c r="BO44" s="378"/>
      <c r="BP44" s="378"/>
      <c r="BQ44" s="378"/>
      <c r="BR44" s="378"/>
      <c r="BS44" s="378"/>
      <c r="BT44" s="378"/>
      <c r="BU44" s="378"/>
      <c r="BV44" s="378"/>
      <c r="BW44" s="378"/>
      <c r="BX44" s="378"/>
      <c r="BY44" s="378"/>
      <c r="BZ44" s="378"/>
      <c r="CA44" s="378"/>
      <c r="CB44" s="379"/>
    </row>
    <row r="45" spans="1:98">
      <c r="A45" s="374" t="s">
        <v>96</v>
      </c>
      <c r="B45" s="375"/>
      <c r="C45" s="375"/>
      <c r="D45" s="376"/>
      <c r="E45" s="374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375"/>
      <c r="AT45" s="375"/>
      <c r="AU45" s="375"/>
      <c r="AV45" s="375"/>
      <c r="AW45" s="375"/>
      <c r="AX45" s="375"/>
      <c r="AY45" s="375"/>
      <c r="AZ45" s="375"/>
      <c r="BA45" s="375"/>
      <c r="BB45" s="375"/>
      <c r="BC45" s="376"/>
      <c r="BD45" s="374" t="s">
        <v>221</v>
      </c>
      <c r="BE45" s="375"/>
      <c r="BF45" s="375"/>
      <c r="BG45" s="375"/>
      <c r="BH45" s="375"/>
      <c r="BI45" s="375"/>
      <c r="BJ45" s="375"/>
      <c r="BK45" s="375"/>
      <c r="BL45" s="375"/>
      <c r="BM45" s="376"/>
      <c r="BN45" s="374" t="s">
        <v>222</v>
      </c>
      <c r="BO45" s="375"/>
      <c r="BP45" s="375"/>
      <c r="BQ45" s="375"/>
      <c r="BR45" s="375"/>
      <c r="BS45" s="375"/>
      <c r="BT45" s="375"/>
      <c r="BU45" s="375"/>
      <c r="BV45" s="375"/>
      <c r="BW45" s="375"/>
      <c r="BX45" s="375"/>
      <c r="BY45" s="375"/>
      <c r="BZ45" s="375"/>
      <c r="CA45" s="375"/>
      <c r="CB45" s="376"/>
    </row>
    <row r="46" spans="1:98">
      <c r="A46" s="383">
        <v>1</v>
      </c>
      <c r="B46" s="384"/>
      <c r="C46" s="384"/>
      <c r="D46" s="385"/>
      <c r="E46" s="383">
        <v>2</v>
      </c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5"/>
      <c r="BD46" s="383">
        <v>3</v>
      </c>
      <c r="BE46" s="384"/>
      <c r="BF46" s="384"/>
      <c r="BG46" s="384"/>
      <c r="BH46" s="384"/>
      <c r="BI46" s="384"/>
      <c r="BJ46" s="384"/>
      <c r="BK46" s="384"/>
      <c r="BL46" s="384"/>
      <c r="BM46" s="385"/>
      <c r="BN46" s="569">
        <v>4</v>
      </c>
      <c r="BO46" s="570"/>
      <c r="BP46" s="570"/>
      <c r="BQ46" s="570"/>
      <c r="BR46" s="570"/>
      <c r="BS46" s="570"/>
      <c r="BT46" s="570"/>
      <c r="BU46" s="570"/>
      <c r="BV46" s="570"/>
      <c r="BW46" s="570"/>
      <c r="BX46" s="570"/>
      <c r="BY46" s="570"/>
      <c r="BZ46" s="570"/>
      <c r="CA46" s="570"/>
      <c r="CB46" s="571"/>
    </row>
    <row r="47" spans="1:98">
      <c r="A47" s="572">
        <v>1</v>
      </c>
      <c r="B47" s="573"/>
      <c r="C47" s="573"/>
      <c r="D47" s="574"/>
      <c r="E47" s="605" t="s">
        <v>223</v>
      </c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  <c r="T47" s="606"/>
      <c r="U47" s="606"/>
      <c r="V47" s="606"/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606"/>
      <c r="AH47" s="606"/>
      <c r="AI47" s="606"/>
      <c r="AJ47" s="606"/>
      <c r="AK47" s="606"/>
      <c r="AL47" s="606"/>
      <c r="AM47" s="606"/>
      <c r="AN47" s="606"/>
      <c r="AO47" s="606"/>
      <c r="AP47" s="606"/>
      <c r="AQ47" s="606"/>
      <c r="AR47" s="606"/>
      <c r="AS47" s="606"/>
      <c r="AT47" s="606"/>
      <c r="AU47" s="606"/>
      <c r="AV47" s="606"/>
      <c r="AW47" s="606"/>
      <c r="AX47" s="606"/>
      <c r="AY47" s="606"/>
      <c r="AZ47" s="606"/>
      <c r="BA47" s="606"/>
      <c r="BB47" s="606"/>
      <c r="BC47" s="607"/>
      <c r="BD47" s="596">
        <v>1</v>
      </c>
      <c r="BE47" s="597"/>
      <c r="BF47" s="597"/>
      <c r="BG47" s="597"/>
      <c r="BH47" s="597"/>
      <c r="BI47" s="597"/>
      <c r="BJ47" s="597"/>
      <c r="BK47" s="597"/>
      <c r="BL47" s="597"/>
      <c r="BM47" s="598"/>
      <c r="BN47" s="492">
        <v>30336</v>
      </c>
      <c r="BO47" s="493"/>
      <c r="BP47" s="493"/>
      <c r="BQ47" s="493"/>
      <c r="BR47" s="493"/>
      <c r="BS47" s="493"/>
      <c r="BT47" s="493"/>
      <c r="BU47" s="493"/>
      <c r="BV47" s="493"/>
      <c r="BW47" s="493"/>
      <c r="BX47" s="493"/>
      <c r="BY47" s="493"/>
      <c r="BZ47" s="493"/>
      <c r="CA47" s="493"/>
      <c r="CB47" s="494"/>
    </row>
    <row r="48" spans="1:98">
      <c r="A48" s="572">
        <v>2</v>
      </c>
      <c r="B48" s="573"/>
      <c r="C48" s="573"/>
      <c r="D48" s="574"/>
      <c r="E48" s="605" t="s">
        <v>423</v>
      </c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06"/>
      <c r="T48" s="606"/>
      <c r="U48" s="606"/>
      <c r="V48" s="606"/>
      <c r="W48" s="606"/>
      <c r="X48" s="606"/>
      <c r="Y48" s="606"/>
      <c r="Z48" s="606"/>
      <c r="AA48" s="606"/>
      <c r="AB48" s="606"/>
      <c r="AC48" s="606"/>
      <c r="AD48" s="606"/>
      <c r="AE48" s="606"/>
      <c r="AF48" s="606"/>
      <c r="AG48" s="606"/>
      <c r="AH48" s="606"/>
      <c r="AI48" s="606"/>
      <c r="AJ48" s="606"/>
      <c r="AK48" s="606"/>
      <c r="AL48" s="606"/>
      <c r="AM48" s="606"/>
      <c r="AN48" s="606"/>
      <c r="AO48" s="606"/>
      <c r="AP48" s="606"/>
      <c r="AQ48" s="606"/>
      <c r="AR48" s="606"/>
      <c r="AS48" s="606"/>
      <c r="AT48" s="606"/>
      <c r="AU48" s="606"/>
      <c r="AV48" s="606"/>
      <c r="AW48" s="606"/>
      <c r="AX48" s="606"/>
      <c r="AY48" s="606"/>
      <c r="AZ48" s="606"/>
      <c r="BA48" s="606"/>
      <c r="BB48" s="606"/>
      <c r="BC48" s="607"/>
      <c r="BD48" s="596">
        <v>1</v>
      </c>
      <c r="BE48" s="597"/>
      <c r="BF48" s="597"/>
      <c r="BG48" s="597"/>
      <c r="BH48" s="597"/>
      <c r="BI48" s="597"/>
      <c r="BJ48" s="597"/>
      <c r="BK48" s="597"/>
      <c r="BL48" s="597"/>
      <c r="BM48" s="598"/>
      <c r="BN48" s="492">
        <v>81400</v>
      </c>
      <c r="BO48" s="493"/>
      <c r="BP48" s="493"/>
      <c r="BQ48" s="493"/>
      <c r="BR48" s="493"/>
      <c r="BS48" s="493"/>
      <c r="BT48" s="493"/>
      <c r="BU48" s="493"/>
      <c r="BV48" s="493"/>
      <c r="BW48" s="493"/>
      <c r="BX48" s="493"/>
      <c r="BY48" s="493"/>
      <c r="BZ48" s="493"/>
      <c r="CA48" s="493"/>
      <c r="CB48" s="494"/>
    </row>
    <row r="49" spans="1:80">
      <c r="A49" s="572">
        <v>3</v>
      </c>
      <c r="B49" s="573"/>
      <c r="C49" s="573"/>
      <c r="D49" s="574"/>
      <c r="E49" s="599" t="s">
        <v>424</v>
      </c>
      <c r="F49" s="600"/>
      <c r="G49" s="600"/>
      <c r="H49" s="600"/>
      <c r="I49" s="600"/>
      <c r="J49" s="600"/>
      <c r="K49" s="600"/>
      <c r="L49" s="600"/>
      <c r="M49" s="600"/>
      <c r="N49" s="600"/>
      <c r="O49" s="600"/>
      <c r="P49" s="600"/>
      <c r="Q49" s="600"/>
      <c r="R49" s="600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0"/>
      <c r="AS49" s="600"/>
      <c r="AT49" s="600"/>
      <c r="AU49" s="600"/>
      <c r="AV49" s="600"/>
      <c r="AW49" s="600"/>
      <c r="AX49" s="600"/>
      <c r="AY49" s="600"/>
      <c r="AZ49" s="600"/>
      <c r="BA49" s="600"/>
      <c r="BB49" s="600"/>
      <c r="BC49" s="601"/>
      <c r="BD49" s="596">
        <v>1</v>
      </c>
      <c r="BE49" s="597"/>
      <c r="BF49" s="597"/>
      <c r="BG49" s="597"/>
      <c r="BH49" s="597"/>
      <c r="BI49" s="597"/>
      <c r="BJ49" s="597"/>
      <c r="BK49" s="597"/>
      <c r="BL49" s="597"/>
      <c r="BM49" s="598"/>
      <c r="BN49" s="492">
        <v>2800</v>
      </c>
      <c r="BO49" s="493"/>
      <c r="BP49" s="493"/>
      <c r="BQ49" s="493"/>
      <c r="BR49" s="493"/>
      <c r="BS49" s="493"/>
      <c r="BT49" s="493"/>
      <c r="BU49" s="493"/>
      <c r="BV49" s="493"/>
      <c r="BW49" s="493"/>
      <c r="BX49" s="493"/>
      <c r="BY49" s="493"/>
      <c r="BZ49" s="493"/>
      <c r="CA49" s="493"/>
      <c r="CB49" s="494"/>
    </row>
    <row r="50" spans="1:80">
      <c r="A50" s="572">
        <v>4</v>
      </c>
      <c r="B50" s="573"/>
      <c r="C50" s="573"/>
      <c r="D50" s="574"/>
      <c r="E50" s="599" t="s">
        <v>425</v>
      </c>
      <c r="F50" s="600"/>
      <c r="G50" s="600"/>
      <c r="H50" s="600"/>
      <c r="I50" s="600"/>
      <c r="J50" s="600"/>
      <c r="K50" s="600"/>
      <c r="L50" s="600"/>
      <c r="M50" s="600"/>
      <c r="N50" s="600"/>
      <c r="O50" s="600"/>
      <c r="P50" s="600"/>
      <c r="Q50" s="600"/>
      <c r="R50" s="600"/>
      <c r="S50" s="600"/>
      <c r="T50" s="600"/>
      <c r="U50" s="600"/>
      <c r="V50" s="600"/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0"/>
      <c r="AK50" s="600"/>
      <c r="AL50" s="600"/>
      <c r="AM50" s="600"/>
      <c r="AN50" s="600"/>
      <c r="AO50" s="600"/>
      <c r="AP50" s="600"/>
      <c r="AQ50" s="600"/>
      <c r="AR50" s="600"/>
      <c r="AS50" s="600"/>
      <c r="AT50" s="600"/>
      <c r="AU50" s="600"/>
      <c r="AV50" s="600"/>
      <c r="AW50" s="600"/>
      <c r="AX50" s="600"/>
      <c r="AY50" s="600"/>
      <c r="AZ50" s="600"/>
      <c r="BA50" s="600"/>
      <c r="BB50" s="600"/>
      <c r="BC50" s="601"/>
      <c r="BD50" s="596">
        <v>12</v>
      </c>
      <c r="BE50" s="597"/>
      <c r="BF50" s="597"/>
      <c r="BG50" s="597"/>
      <c r="BH50" s="597"/>
      <c r="BI50" s="597"/>
      <c r="BJ50" s="597"/>
      <c r="BK50" s="597"/>
      <c r="BL50" s="597"/>
      <c r="BM50" s="598"/>
      <c r="BN50" s="492">
        <v>17380</v>
      </c>
      <c r="BO50" s="493"/>
      <c r="BP50" s="493"/>
      <c r="BQ50" s="493"/>
      <c r="BR50" s="493"/>
      <c r="BS50" s="493"/>
      <c r="BT50" s="493"/>
      <c r="BU50" s="493"/>
      <c r="BV50" s="493"/>
      <c r="BW50" s="493"/>
      <c r="BX50" s="493"/>
      <c r="BY50" s="493"/>
      <c r="BZ50" s="493"/>
      <c r="CA50" s="493"/>
      <c r="CB50" s="494"/>
    </row>
    <row r="51" spans="1:80">
      <c r="A51" s="572">
        <v>5</v>
      </c>
      <c r="B51" s="573"/>
      <c r="C51" s="573"/>
      <c r="D51" s="574"/>
      <c r="E51" s="605" t="s">
        <v>282</v>
      </c>
      <c r="F51" s="606"/>
      <c r="G51" s="606"/>
      <c r="H51" s="606"/>
      <c r="I51" s="606"/>
      <c r="J51" s="606"/>
      <c r="K51" s="606"/>
      <c r="L51" s="606"/>
      <c r="M51" s="606"/>
      <c r="N51" s="606"/>
      <c r="O51" s="606"/>
      <c r="P51" s="606"/>
      <c r="Q51" s="606"/>
      <c r="R51" s="606"/>
      <c r="S51" s="606"/>
      <c r="T51" s="606"/>
      <c r="U51" s="606"/>
      <c r="V51" s="606"/>
      <c r="W51" s="606"/>
      <c r="X51" s="606"/>
      <c r="Y51" s="606"/>
      <c r="Z51" s="606"/>
      <c r="AA51" s="606"/>
      <c r="AB51" s="606"/>
      <c r="AC51" s="606"/>
      <c r="AD51" s="606"/>
      <c r="AE51" s="606"/>
      <c r="AF51" s="606"/>
      <c r="AG51" s="606"/>
      <c r="AH51" s="606"/>
      <c r="AI51" s="606"/>
      <c r="AJ51" s="606"/>
      <c r="AK51" s="606"/>
      <c r="AL51" s="606"/>
      <c r="AM51" s="606"/>
      <c r="AN51" s="606"/>
      <c r="AO51" s="606"/>
      <c r="AP51" s="606"/>
      <c r="AQ51" s="606"/>
      <c r="AR51" s="606"/>
      <c r="AS51" s="606"/>
      <c r="AT51" s="606"/>
      <c r="AU51" s="606"/>
      <c r="AV51" s="606"/>
      <c r="AW51" s="606"/>
      <c r="AX51" s="606"/>
      <c r="AY51" s="606"/>
      <c r="AZ51" s="606"/>
      <c r="BA51" s="606"/>
      <c r="BB51" s="606"/>
      <c r="BC51" s="607"/>
      <c r="BD51" s="596">
        <v>1</v>
      </c>
      <c r="BE51" s="597"/>
      <c r="BF51" s="597"/>
      <c r="BG51" s="597"/>
      <c r="BH51" s="597"/>
      <c r="BI51" s="597"/>
      <c r="BJ51" s="597"/>
      <c r="BK51" s="597"/>
      <c r="BL51" s="597"/>
      <c r="BM51" s="598"/>
      <c r="BN51" s="401">
        <v>1620</v>
      </c>
      <c r="BO51" s="543"/>
      <c r="BP51" s="543"/>
      <c r="BQ51" s="543"/>
      <c r="BR51" s="543"/>
      <c r="BS51" s="543"/>
      <c r="BT51" s="543"/>
      <c r="BU51" s="543"/>
      <c r="BV51" s="543"/>
      <c r="BW51" s="543"/>
      <c r="BX51" s="543"/>
      <c r="BY51" s="543"/>
      <c r="BZ51" s="543"/>
      <c r="CA51" s="543"/>
      <c r="CB51" s="544"/>
    </row>
    <row r="52" spans="1:80">
      <c r="A52" s="572">
        <v>6</v>
      </c>
      <c r="B52" s="573"/>
      <c r="C52" s="573"/>
      <c r="D52" s="574"/>
      <c r="E52" s="605" t="s">
        <v>281</v>
      </c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06"/>
      <c r="T52" s="606"/>
      <c r="U52" s="606"/>
      <c r="V52" s="606"/>
      <c r="W52" s="606"/>
      <c r="X52" s="606"/>
      <c r="Y52" s="606"/>
      <c r="Z52" s="606"/>
      <c r="AA52" s="606"/>
      <c r="AB52" s="606"/>
      <c r="AC52" s="606"/>
      <c r="AD52" s="606"/>
      <c r="AE52" s="606"/>
      <c r="AF52" s="606"/>
      <c r="AG52" s="606"/>
      <c r="AH52" s="606"/>
      <c r="AI52" s="606"/>
      <c r="AJ52" s="606"/>
      <c r="AK52" s="606"/>
      <c r="AL52" s="606"/>
      <c r="AM52" s="606"/>
      <c r="AN52" s="606"/>
      <c r="AO52" s="606"/>
      <c r="AP52" s="606"/>
      <c r="AQ52" s="606"/>
      <c r="AR52" s="606"/>
      <c r="AS52" s="606"/>
      <c r="AT52" s="606"/>
      <c r="AU52" s="606"/>
      <c r="AV52" s="606"/>
      <c r="AW52" s="606"/>
      <c r="AX52" s="606"/>
      <c r="AY52" s="606"/>
      <c r="AZ52" s="606"/>
      <c r="BA52" s="606"/>
      <c r="BB52" s="606"/>
      <c r="BC52" s="607"/>
      <c r="BD52" s="596">
        <v>1</v>
      </c>
      <c r="BE52" s="597"/>
      <c r="BF52" s="597"/>
      <c r="BG52" s="597"/>
      <c r="BH52" s="597"/>
      <c r="BI52" s="597"/>
      <c r="BJ52" s="597"/>
      <c r="BK52" s="597"/>
      <c r="BL52" s="597"/>
      <c r="BM52" s="598"/>
      <c r="BN52" s="401">
        <v>1000</v>
      </c>
      <c r="BO52" s="543"/>
      <c r="BP52" s="543"/>
      <c r="BQ52" s="543"/>
      <c r="BR52" s="543"/>
      <c r="BS52" s="543"/>
      <c r="BT52" s="543"/>
      <c r="BU52" s="543"/>
      <c r="BV52" s="543"/>
      <c r="BW52" s="543"/>
      <c r="BX52" s="543"/>
      <c r="BY52" s="543"/>
      <c r="BZ52" s="543"/>
      <c r="CA52" s="543"/>
      <c r="CB52" s="544"/>
    </row>
    <row r="53" spans="1:80">
      <c r="A53" s="572">
        <v>7</v>
      </c>
      <c r="B53" s="573"/>
      <c r="C53" s="573"/>
      <c r="D53" s="574"/>
      <c r="E53" s="605" t="s">
        <v>426</v>
      </c>
      <c r="F53" s="606"/>
      <c r="G53" s="606"/>
      <c r="H53" s="606"/>
      <c r="I53" s="606"/>
      <c r="J53" s="606"/>
      <c r="K53" s="606"/>
      <c r="L53" s="606"/>
      <c r="M53" s="606"/>
      <c r="N53" s="606"/>
      <c r="O53" s="606"/>
      <c r="P53" s="606"/>
      <c r="Q53" s="606"/>
      <c r="R53" s="606"/>
      <c r="S53" s="606"/>
      <c r="T53" s="606"/>
      <c r="U53" s="606"/>
      <c r="V53" s="606"/>
      <c r="W53" s="606"/>
      <c r="X53" s="606"/>
      <c r="Y53" s="606"/>
      <c r="Z53" s="606"/>
      <c r="AA53" s="606"/>
      <c r="AB53" s="606"/>
      <c r="AC53" s="606"/>
      <c r="AD53" s="606"/>
      <c r="AE53" s="606"/>
      <c r="AF53" s="606"/>
      <c r="AG53" s="606"/>
      <c r="AH53" s="606"/>
      <c r="AI53" s="606"/>
      <c r="AJ53" s="606"/>
      <c r="AK53" s="606"/>
      <c r="AL53" s="606"/>
      <c r="AM53" s="606"/>
      <c r="AN53" s="606"/>
      <c r="AO53" s="606"/>
      <c r="AP53" s="606"/>
      <c r="AQ53" s="606"/>
      <c r="AR53" s="606"/>
      <c r="AS53" s="606"/>
      <c r="AT53" s="606"/>
      <c r="AU53" s="606"/>
      <c r="AV53" s="606"/>
      <c r="AW53" s="606"/>
      <c r="AX53" s="606"/>
      <c r="AY53" s="606"/>
      <c r="AZ53" s="606"/>
      <c r="BA53" s="606"/>
      <c r="BB53" s="606"/>
      <c r="BC53" s="607"/>
      <c r="BD53" s="596">
        <v>1</v>
      </c>
      <c r="BE53" s="597"/>
      <c r="BF53" s="597"/>
      <c r="BG53" s="597"/>
      <c r="BH53" s="597"/>
      <c r="BI53" s="597"/>
      <c r="BJ53" s="597"/>
      <c r="BK53" s="597"/>
      <c r="BL53" s="597"/>
      <c r="BM53" s="598"/>
      <c r="BN53" s="401">
        <v>10000</v>
      </c>
      <c r="BO53" s="543"/>
      <c r="BP53" s="543"/>
      <c r="BQ53" s="543"/>
      <c r="BR53" s="543"/>
      <c r="BS53" s="543"/>
      <c r="BT53" s="543"/>
      <c r="BU53" s="543"/>
      <c r="BV53" s="543"/>
      <c r="BW53" s="543"/>
      <c r="BX53" s="543"/>
      <c r="BY53" s="543"/>
      <c r="BZ53" s="543"/>
      <c r="CA53" s="543"/>
      <c r="CB53" s="544"/>
    </row>
    <row r="54" spans="1:80">
      <c r="A54" s="410">
        <v>8</v>
      </c>
      <c r="B54" s="411"/>
      <c r="C54" s="411"/>
      <c r="D54" s="412"/>
      <c r="E54" s="416" t="s">
        <v>472</v>
      </c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7"/>
      <c r="AN54" s="417"/>
      <c r="AO54" s="417"/>
      <c r="AP54" s="417"/>
      <c r="AQ54" s="417"/>
      <c r="AR54" s="417"/>
      <c r="AS54" s="417"/>
      <c r="AT54" s="417"/>
      <c r="AU54" s="417"/>
      <c r="AV54" s="417"/>
      <c r="AW54" s="417"/>
      <c r="AX54" s="417"/>
      <c r="AY54" s="417"/>
      <c r="AZ54" s="417"/>
      <c r="BA54" s="417"/>
      <c r="BB54" s="417"/>
      <c r="BC54" s="418"/>
      <c r="BD54" s="398">
        <v>1</v>
      </c>
      <c r="BE54" s="399"/>
      <c r="BF54" s="399"/>
      <c r="BG54" s="399"/>
      <c r="BH54" s="399"/>
      <c r="BI54" s="399"/>
      <c r="BJ54" s="399"/>
      <c r="BK54" s="399"/>
      <c r="BL54" s="399"/>
      <c r="BM54" s="400"/>
      <c r="BN54" s="536">
        <v>92600</v>
      </c>
      <c r="BO54" s="537"/>
      <c r="BP54" s="537"/>
      <c r="BQ54" s="537"/>
      <c r="BR54" s="537"/>
      <c r="BS54" s="537"/>
      <c r="BT54" s="537"/>
      <c r="BU54" s="537"/>
      <c r="BV54" s="537"/>
      <c r="BW54" s="537"/>
      <c r="BX54" s="537"/>
      <c r="BY54" s="537"/>
      <c r="BZ54" s="537"/>
      <c r="CA54" s="537"/>
      <c r="CB54" s="538"/>
    </row>
    <row r="55" spans="1:80">
      <c r="A55" s="410">
        <v>9</v>
      </c>
      <c r="B55" s="411"/>
      <c r="C55" s="411"/>
      <c r="D55" s="412"/>
      <c r="E55" s="416" t="s">
        <v>473</v>
      </c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8"/>
      <c r="BD55" s="398">
        <v>1</v>
      </c>
      <c r="BE55" s="399"/>
      <c r="BF55" s="399"/>
      <c r="BG55" s="399"/>
      <c r="BH55" s="399"/>
      <c r="BI55" s="399"/>
      <c r="BJ55" s="399"/>
      <c r="BK55" s="399"/>
      <c r="BL55" s="399"/>
      <c r="BM55" s="400"/>
      <c r="BN55" s="536">
        <v>100776</v>
      </c>
      <c r="BO55" s="537"/>
      <c r="BP55" s="537"/>
      <c r="BQ55" s="537"/>
      <c r="BR55" s="537"/>
      <c r="BS55" s="537"/>
      <c r="BT55" s="537"/>
      <c r="BU55" s="537"/>
      <c r="BV55" s="537"/>
      <c r="BW55" s="537"/>
      <c r="BX55" s="537"/>
      <c r="BY55" s="537"/>
      <c r="BZ55" s="537"/>
      <c r="CA55" s="537"/>
      <c r="CB55" s="538"/>
    </row>
    <row r="56" spans="1:80">
      <c r="A56" s="410">
        <v>10</v>
      </c>
      <c r="B56" s="411"/>
      <c r="C56" s="411"/>
      <c r="D56" s="412"/>
      <c r="E56" s="416" t="s">
        <v>427</v>
      </c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417"/>
      <c r="AM56" s="417"/>
      <c r="AN56" s="417"/>
      <c r="AO56" s="417"/>
      <c r="AP56" s="417"/>
      <c r="AQ56" s="417"/>
      <c r="AR56" s="417"/>
      <c r="AS56" s="417"/>
      <c r="AT56" s="417"/>
      <c r="AU56" s="417"/>
      <c r="AV56" s="417"/>
      <c r="AW56" s="417"/>
      <c r="AX56" s="417"/>
      <c r="AY56" s="417"/>
      <c r="AZ56" s="417"/>
      <c r="BA56" s="417"/>
      <c r="BB56" s="417"/>
      <c r="BC56" s="418"/>
      <c r="BD56" s="398">
        <v>1</v>
      </c>
      <c r="BE56" s="399"/>
      <c r="BF56" s="399"/>
      <c r="BG56" s="399"/>
      <c r="BH56" s="399"/>
      <c r="BI56" s="399"/>
      <c r="BJ56" s="399"/>
      <c r="BK56" s="399"/>
      <c r="BL56" s="399"/>
      <c r="BM56" s="400"/>
      <c r="BN56" s="536">
        <v>720</v>
      </c>
      <c r="BO56" s="537"/>
      <c r="BP56" s="537"/>
      <c r="BQ56" s="537"/>
      <c r="BR56" s="537"/>
      <c r="BS56" s="537"/>
      <c r="BT56" s="537"/>
      <c r="BU56" s="537"/>
      <c r="BV56" s="537"/>
      <c r="BW56" s="537"/>
      <c r="BX56" s="537"/>
      <c r="BY56" s="537"/>
      <c r="BZ56" s="537"/>
      <c r="CA56" s="537"/>
      <c r="CB56" s="538"/>
    </row>
    <row r="57" spans="1:80">
      <c r="A57" s="410">
        <v>11</v>
      </c>
      <c r="B57" s="411"/>
      <c r="C57" s="411"/>
      <c r="D57" s="412"/>
      <c r="E57" s="416" t="s">
        <v>474</v>
      </c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17"/>
      <c r="AM57" s="417"/>
      <c r="AN57" s="417"/>
      <c r="AO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  <c r="BC57" s="418"/>
      <c r="BD57" s="398">
        <v>1</v>
      </c>
      <c r="BE57" s="399"/>
      <c r="BF57" s="399"/>
      <c r="BG57" s="399"/>
      <c r="BH57" s="399"/>
      <c r="BI57" s="399"/>
      <c r="BJ57" s="399"/>
      <c r="BK57" s="399"/>
      <c r="BL57" s="399"/>
      <c r="BM57" s="400"/>
      <c r="BN57" s="536">
        <v>23</v>
      </c>
      <c r="BO57" s="537"/>
      <c r="BP57" s="537"/>
      <c r="BQ57" s="537"/>
      <c r="BR57" s="537"/>
      <c r="BS57" s="537"/>
      <c r="BT57" s="537"/>
      <c r="BU57" s="537"/>
      <c r="BV57" s="537"/>
      <c r="BW57" s="537"/>
      <c r="BX57" s="537"/>
      <c r="BY57" s="537"/>
      <c r="BZ57" s="537"/>
      <c r="CA57" s="537"/>
      <c r="CB57" s="538"/>
    </row>
    <row r="58" spans="1:80">
      <c r="A58" s="410">
        <v>12</v>
      </c>
      <c r="B58" s="411"/>
      <c r="C58" s="411"/>
      <c r="D58" s="412"/>
      <c r="E58" s="416" t="s">
        <v>428</v>
      </c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17"/>
      <c r="AM58" s="417"/>
      <c r="AN58" s="417"/>
      <c r="AO58" s="417"/>
      <c r="AP58" s="417"/>
      <c r="AQ58" s="417"/>
      <c r="AR58" s="417"/>
      <c r="AS58" s="417"/>
      <c r="AT58" s="417"/>
      <c r="AU58" s="417"/>
      <c r="AV58" s="417"/>
      <c r="AW58" s="417"/>
      <c r="AX58" s="417"/>
      <c r="AY58" s="417"/>
      <c r="AZ58" s="417"/>
      <c r="BA58" s="417"/>
      <c r="BB58" s="417"/>
      <c r="BC58" s="418"/>
      <c r="BD58" s="398">
        <v>1</v>
      </c>
      <c r="BE58" s="399"/>
      <c r="BF58" s="399"/>
      <c r="BG58" s="399"/>
      <c r="BH58" s="399"/>
      <c r="BI58" s="399"/>
      <c r="BJ58" s="399"/>
      <c r="BK58" s="399"/>
      <c r="BL58" s="399"/>
      <c r="BM58" s="400"/>
      <c r="BN58" s="536">
        <v>1328</v>
      </c>
      <c r="BO58" s="537"/>
      <c r="BP58" s="537"/>
      <c r="BQ58" s="537"/>
      <c r="BR58" s="537"/>
      <c r="BS58" s="537"/>
      <c r="BT58" s="537"/>
      <c r="BU58" s="537"/>
      <c r="BV58" s="537"/>
      <c r="BW58" s="537"/>
      <c r="BX58" s="537"/>
      <c r="BY58" s="537"/>
      <c r="BZ58" s="537"/>
      <c r="CA58" s="537"/>
      <c r="CB58" s="538"/>
    </row>
    <row r="59" spans="1:80">
      <c r="A59" s="410">
        <v>13</v>
      </c>
      <c r="B59" s="411"/>
      <c r="C59" s="411"/>
      <c r="D59" s="412"/>
      <c r="E59" s="416" t="s">
        <v>429</v>
      </c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7"/>
      <c r="AM59" s="417"/>
      <c r="AN59" s="417"/>
      <c r="AO59" s="417"/>
      <c r="AP59" s="417"/>
      <c r="AQ59" s="417"/>
      <c r="AR59" s="417"/>
      <c r="AS59" s="417"/>
      <c r="AT59" s="417"/>
      <c r="AU59" s="417"/>
      <c r="AV59" s="417"/>
      <c r="AW59" s="417"/>
      <c r="AX59" s="417"/>
      <c r="AY59" s="417"/>
      <c r="AZ59" s="417"/>
      <c r="BA59" s="417"/>
      <c r="BB59" s="417"/>
      <c r="BC59" s="418"/>
      <c r="BD59" s="398">
        <v>1</v>
      </c>
      <c r="BE59" s="399"/>
      <c r="BF59" s="399"/>
      <c r="BG59" s="399"/>
      <c r="BH59" s="399"/>
      <c r="BI59" s="399"/>
      <c r="BJ59" s="399"/>
      <c r="BK59" s="399"/>
      <c r="BL59" s="399"/>
      <c r="BM59" s="400"/>
      <c r="BN59" s="536">
        <v>293300</v>
      </c>
      <c r="BO59" s="537"/>
      <c r="BP59" s="537"/>
      <c r="BQ59" s="537"/>
      <c r="BR59" s="537"/>
      <c r="BS59" s="537"/>
      <c r="BT59" s="537"/>
      <c r="BU59" s="537"/>
      <c r="BV59" s="537"/>
      <c r="BW59" s="537"/>
      <c r="BX59" s="537"/>
      <c r="BY59" s="537"/>
      <c r="BZ59" s="537"/>
      <c r="CA59" s="537"/>
      <c r="CB59" s="538"/>
    </row>
    <row r="60" spans="1:80">
      <c r="A60" s="410">
        <v>14</v>
      </c>
      <c r="B60" s="411"/>
      <c r="C60" s="411"/>
      <c r="D60" s="412"/>
      <c r="E60" s="416" t="s">
        <v>475</v>
      </c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  <c r="AI60" s="417"/>
      <c r="AJ60" s="417"/>
      <c r="AK60" s="417"/>
      <c r="AL60" s="417"/>
      <c r="AM60" s="417"/>
      <c r="AN60" s="417"/>
      <c r="AO60" s="417"/>
      <c r="AP60" s="417"/>
      <c r="AQ60" s="417"/>
      <c r="AR60" s="417"/>
      <c r="AS60" s="417"/>
      <c r="AT60" s="417"/>
      <c r="AU60" s="417"/>
      <c r="AV60" s="417"/>
      <c r="AW60" s="417"/>
      <c r="AX60" s="417"/>
      <c r="AY60" s="417"/>
      <c r="AZ60" s="417"/>
      <c r="BA60" s="417"/>
      <c r="BB60" s="417"/>
      <c r="BC60" s="418"/>
      <c r="BD60" s="398">
        <v>1</v>
      </c>
      <c r="BE60" s="399"/>
      <c r="BF60" s="399"/>
      <c r="BG60" s="399"/>
      <c r="BH60" s="399"/>
      <c r="BI60" s="399"/>
      <c r="BJ60" s="399"/>
      <c r="BK60" s="399"/>
      <c r="BL60" s="399"/>
      <c r="BM60" s="400"/>
      <c r="BN60" s="536">
        <v>8180</v>
      </c>
      <c r="BO60" s="537"/>
      <c r="BP60" s="537"/>
      <c r="BQ60" s="537"/>
      <c r="BR60" s="537"/>
      <c r="BS60" s="537"/>
      <c r="BT60" s="537"/>
      <c r="BU60" s="537"/>
      <c r="BV60" s="537"/>
      <c r="BW60" s="537"/>
      <c r="BX60" s="537"/>
      <c r="BY60" s="537"/>
      <c r="BZ60" s="537"/>
      <c r="CA60" s="537"/>
      <c r="CB60" s="538"/>
    </row>
    <row r="61" spans="1:80">
      <c r="A61" s="410">
        <v>15</v>
      </c>
      <c r="B61" s="411"/>
      <c r="C61" s="411"/>
      <c r="D61" s="412"/>
      <c r="E61" s="416" t="s">
        <v>476</v>
      </c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418"/>
      <c r="BD61" s="398">
        <v>2</v>
      </c>
      <c r="BE61" s="399"/>
      <c r="BF61" s="399"/>
      <c r="BG61" s="399"/>
      <c r="BH61" s="399"/>
      <c r="BI61" s="399"/>
      <c r="BJ61" s="399"/>
      <c r="BK61" s="399"/>
      <c r="BL61" s="399"/>
      <c r="BM61" s="400"/>
      <c r="BN61" s="401">
        <v>2218</v>
      </c>
      <c r="BO61" s="543"/>
      <c r="BP61" s="543"/>
      <c r="BQ61" s="543"/>
      <c r="BR61" s="543"/>
      <c r="BS61" s="543"/>
      <c r="BT61" s="543"/>
      <c r="BU61" s="543"/>
      <c r="BV61" s="543"/>
      <c r="BW61" s="543"/>
      <c r="BX61" s="543"/>
      <c r="BY61" s="543"/>
      <c r="BZ61" s="543"/>
      <c r="CA61" s="543"/>
      <c r="CB61" s="544"/>
    </row>
    <row r="62" spans="1:80">
      <c r="A62" s="410">
        <v>16</v>
      </c>
      <c r="B62" s="411"/>
      <c r="C62" s="411"/>
      <c r="D62" s="412"/>
      <c r="E62" s="416" t="s">
        <v>430</v>
      </c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7"/>
      <c r="AR62" s="417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418"/>
      <c r="BD62" s="398">
        <v>1</v>
      </c>
      <c r="BE62" s="399"/>
      <c r="BF62" s="399"/>
      <c r="BG62" s="399"/>
      <c r="BH62" s="399"/>
      <c r="BI62" s="399"/>
      <c r="BJ62" s="399"/>
      <c r="BK62" s="399"/>
      <c r="BL62" s="399"/>
      <c r="BM62" s="400"/>
      <c r="BN62" s="536">
        <v>71280</v>
      </c>
      <c r="BO62" s="537"/>
      <c r="BP62" s="537"/>
      <c r="BQ62" s="537"/>
      <c r="BR62" s="537"/>
      <c r="BS62" s="537"/>
      <c r="BT62" s="537"/>
      <c r="BU62" s="537"/>
      <c r="BV62" s="537"/>
      <c r="BW62" s="537"/>
      <c r="BX62" s="537"/>
      <c r="BY62" s="537"/>
      <c r="BZ62" s="537"/>
      <c r="CA62" s="537"/>
      <c r="CB62" s="538"/>
    </row>
    <row r="63" spans="1:80">
      <c r="A63" s="410">
        <v>17</v>
      </c>
      <c r="B63" s="411"/>
      <c r="C63" s="411"/>
      <c r="D63" s="412"/>
      <c r="E63" s="416" t="s">
        <v>431</v>
      </c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7"/>
      <c r="AR63" s="417"/>
      <c r="AS63" s="417"/>
      <c r="AT63" s="417"/>
      <c r="AU63" s="417"/>
      <c r="AV63" s="417"/>
      <c r="AW63" s="417"/>
      <c r="AX63" s="417"/>
      <c r="AY63" s="417"/>
      <c r="AZ63" s="417"/>
      <c r="BA63" s="417"/>
      <c r="BB63" s="417"/>
      <c r="BC63" s="418"/>
      <c r="BD63" s="398">
        <v>2</v>
      </c>
      <c r="BE63" s="399"/>
      <c r="BF63" s="399"/>
      <c r="BG63" s="399"/>
      <c r="BH63" s="399"/>
      <c r="BI63" s="399"/>
      <c r="BJ63" s="399"/>
      <c r="BK63" s="399"/>
      <c r="BL63" s="399"/>
      <c r="BM63" s="400"/>
      <c r="BN63" s="401">
        <v>264272</v>
      </c>
      <c r="BO63" s="543"/>
      <c r="BP63" s="543"/>
      <c r="BQ63" s="543"/>
      <c r="BR63" s="543"/>
      <c r="BS63" s="543"/>
      <c r="BT63" s="543"/>
      <c r="BU63" s="543"/>
      <c r="BV63" s="543"/>
      <c r="BW63" s="543"/>
      <c r="BX63" s="543"/>
      <c r="BY63" s="543"/>
      <c r="BZ63" s="543"/>
      <c r="CA63" s="543"/>
      <c r="CB63" s="544"/>
    </row>
    <row r="64" spans="1:80">
      <c r="A64" s="572">
        <v>18</v>
      </c>
      <c r="B64" s="573"/>
      <c r="C64" s="573"/>
      <c r="D64" s="574"/>
      <c r="E64" s="605" t="s">
        <v>432</v>
      </c>
      <c r="F64" s="606"/>
      <c r="G64" s="606"/>
      <c r="H64" s="606"/>
      <c r="I64" s="606"/>
      <c r="J64" s="606"/>
      <c r="K64" s="606"/>
      <c r="L64" s="606"/>
      <c r="M64" s="606"/>
      <c r="N64" s="606"/>
      <c r="O64" s="606"/>
      <c r="P64" s="606"/>
      <c r="Q64" s="606"/>
      <c r="R64" s="606"/>
      <c r="S64" s="606"/>
      <c r="T64" s="606"/>
      <c r="U64" s="606"/>
      <c r="V64" s="606"/>
      <c r="W64" s="606"/>
      <c r="X64" s="606"/>
      <c r="Y64" s="606"/>
      <c r="Z64" s="606"/>
      <c r="AA64" s="606"/>
      <c r="AB64" s="606"/>
      <c r="AC64" s="606"/>
      <c r="AD64" s="606"/>
      <c r="AE64" s="606"/>
      <c r="AF64" s="606"/>
      <c r="AG64" s="606"/>
      <c r="AH64" s="606"/>
      <c r="AI64" s="606"/>
      <c r="AJ64" s="606"/>
      <c r="AK64" s="606"/>
      <c r="AL64" s="606"/>
      <c r="AM64" s="606"/>
      <c r="AN64" s="606"/>
      <c r="AO64" s="606"/>
      <c r="AP64" s="606"/>
      <c r="AQ64" s="606"/>
      <c r="AR64" s="606"/>
      <c r="AS64" s="606"/>
      <c r="AT64" s="606"/>
      <c r="AU64" s="606"/>
      <c r="AV64" s="606"/>
      <c r="AW64" s="606"/>
      <c r="AX64" s="606"/>
      <c r="AY64" s="606"/>
      <c r="AZ64" s="606"/>
      <c r="BA64" s="606"/>
      <c r="BB64" s="606"/>
      <c r="BC64" s="607"/>
      <c r="BD64" s="596">
        <v>1</v>
      </c>
      <c r="BE64" s="597"/>
      <c r="BF64" s="597"/>
      <c r="BG64" s="597"/>
      <c r="BH64" s="597"/>
      <c r="BI64" s="597"/>
      <c r="BJ64" s="597"/>
      <c r="BK64" s="597"/>
      <c r="BL64" s="597"/>
      <c r="BM64" s="598"/>
      <c r="BN64" s="536">
        <v>317</v>
      </c>
      <c r="BO64" s="537"/>
      <c r="BP64" s="537"/>
      <c r="BQ64" s="537"/>
      <c r="BR64" s="537"/>
      <c r="BS64" s="537"/>
      <c r="BT64" s="537"/>
      <c r="BU64" s="537"/>
      <c r="BV64" s="537"/>
      <c r="BW64" s="537"/>
      <c r="BX64" s="537"/>
      <c r="BY64" s="537"/>
      <c r="BZ64" s="537"/>
      <c r="CA64" s="537"/>
      <c r="CB64" s="538"/>
    </row>
    <row r="65" spans="1:98">
      <c r="A65" s="438"/>
      <c r="B65" s="439"/>
      <c r="C65" s="439"/>
      <c r="D65" s="440"/>
      <c r="E65" s="404" t="s">
        <v>119</v>
      </c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6"/>
      <c r="BD65" s="398" t="s">
        <v>9</v>
      </c>
      <c r="BE65" s="399"/>
      <c r="BF65" s="399"/>
      <c r="BG65" s="399"/>
      <c r="BH65" s="399"/>
      <c r="BI65" s="399"/>
      <c r="BJ65" s="399"/>
      <c r="BK65" s="399"/>
      <c r="BL65" s="399"/>
      <c r="BM65" s="400"/>
      <c r="BN65" s="413">
        <f>SUM(BN47:CB64)</f>
        <v>979550</v>
      </c>
      <c r="BO65" s="414"/>
      <c r="BP65" s="414"/>
      <c r="BQ65" s="414"/>
      <c r="BR65" s="414"/>
      <c r="BS65" s="414"/>
      <c r="BT65" s="414"/>
      <c r="BU65" s="414"/>
      <c r="BV65" s="414"/>
      <c r="BW65" s="414"/>
      <c r="BX65" s="414"/>
      <c r="BY65" s="414"/>
      <c r="BZ65" s="414"/>
      <c r="CA65" s="414"/>
      <c r="CB65" s="415"/>
    </row>
    <row r="66" spans="1:98">
      <c r="A66" s="438"/>
      <c r="B66" s="439"/>
      <c r="C66" s="439"/>
      <c r="D66" s="440"/>
      <c r="E66" s="404" t="s">
        <v>120</v>
      </c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5"/>
      <c r="S66" s="405"/>
      <c r="T66" s="405"/>
      <c r="U66" s="405"/>
      <c r="V66" s="405"/>
      <c r="W66" s="405"/>
      <c r="X66" s="405"/>
      <c r="Y66" s="405"/>
      <c r="Z66" s="405"/>
      <c r="AA66" s="405"/>
      <c r="AB66" s="405"/>
      <c r="AC66" s="405"/>
      <c r="AD66" s="405"/>
      <c r="AE66" s="405"/>
      <c r="AF66" s="405"/>
      <c r="AG66" s="405"/>
      <c r="AH66" s="405"/>
      <c r="AI66" s="405"/>
      <c r="AJ66" s="405"/>
      <c r="AK66" s="405"/>
      <c r="AL66" s="405"/>
      <c r="AM66" s="405"/>
      <c r="AN66" s="405"/>
      <c r="AO66" s="405"/>
      <c r="AP66" s="405"/>
      <c r="AQ66" s="405"/>
      <c r="AR66" s="405"/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6"/>
      <c r="BD66" s="398" t="s">
        <v>9</v>
      </c>
      <c r="BE66" s="399"/>
      <c r="BF66" s="399"/>
      <c r="BG66" s="399"/>
      <c r="BH66" s="399"/>
      <c r="BI66" s="399"/>
      <c r="BJ66" s="399"/>
      <c r="BK66" s="399"/>
      <c r="BL66" s="399"/>
      <c r="BM66" s="400"/>
      <c r="BN66" s="407">
        <f>BN65</f>
        <v>979550</v>
      </c>
      <c r="BO66" s="408"/>
      <c r="BP66" s="408"/>
      <c r="BQ66" s="408"/>
      <c r="BR66" s="408"/>
      <c r="BS66" s="408"/>
      <c r="BT66" s="408"/>
      <c r="BU66" s="408"/>
      <c r="BV66" s="408"/>
      <c r="BW66" s="408"/>
      <c r="BX66" s="408"/>
      <c r="BY66" s="408"/>
      <c r="BZ66" s="408"/>
      <c r="CA66" s="408"/>
      <c r="CB66" s="409"/>
      <c r="CT66" s="34"/>
    </row>
    <row r="67" spans="1:98" s="17" customFormat="1" ht="15.75"/>
    <row r="68" spans="1:98" s="17" customFormat="1" ht="14.25" customHeight="1">
      <c r="A68" s="380" t="s">
        <v>294</v>
      </c>
      <c r="B68" s="380"/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80"/>
      <c r="AN68" s="380"/>
      <c r="AO68" s="380"/>
      <c r="AP68" s="380"/>
      <c r="AQ68" s="380"/>
      <c r="AR68" s="380"/>
      <c r="AS68" s="380"/>
      <c r="AT68" s="380"/>
      <c r="AU68" s="380"/>
      <c r="AV68" s="380"/>
      <c r="AW68" s="380"/>
      <c r="AX68" s="380"/>
      <c r="AY68" s="380"/>
      <c r="AZ68" s="380"/>
      <c r="BA68" s="380"/>
      <c r="BB68" s="380"/>
      <c r="BC68" s="380"/>
      <c r="BD68" s="380"/>
      <c r="BE68" s="380"/>
      <c r="BF68" s="380"/>
      <c r="BG68" s="380"/>
      <c r="BH68" s="380"/>
      <c r="BI68" s="380"/>
      <c r="BJ68" s="380"/>
      <c r="BK68" s="380"/>
      <c r="BL68" s="380"/>
      <c r="BM68" s="380"/>
      <c r="BN68" s="380"/>
      <c r="BO68" s="380"/>
      <c r="BP68" s="380"/>
      <c r="BQ68" s="380"/>
      <c r="BR68" s="380"/>
      <c r="BS68" s="380"/>
      <c r="BT68" s="380"/>
      <c r="BU68" s="380"/>
      <c r="BV68" s="380"/>
      <c r="BW68" s="380"/>
      <c r="BX68" s="380"/>
      <c r="BY68" s="380"/>
      <c r="BZ68" s="380"/>
      <c r="CA68" s="380"/>
      <c r="CB68" s="380"/>
    </row>
    <row r="69" spans="1:98" s="17" customFormat="1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98" s="17" customFormat="1" ht="14.25" customHeight="1">
      <c r="A70" s="377" t="s">
        <v>89</v>
      </c>
      <c r="B70" s="378"/>
      <c r="C70" s="378"/>
      <c r="D70" s="379"/>
      <c r="E70" s="377" t="s">
        <v>121</v>
      </c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9"/>
      <c r="BD70" s="377" t="s">
        <v>123</v>
      </c>
      <c r="BE70" s="378"/>
      <c r="BF70" s="378"/>
      <c r="BG70" s="378"/>
      <c r="BH70" s="378"/>
      <c r="BI70" s="378"/>
      <c r="BJ70" s="378"/>
      <c r="BK70" s="378"/>
      <c r="BL70" s="378"/>
      <c r="BM70" s="379"/>
      <c r="BN70" s="377" t="s">
        <v>190</v>
      </c>
      <c r="BO70" s="378"/>
      <c r="BP70" s="378"/>
      <c r="BQ70" s="378"/>
      <c r="BR70" s="378"/>
      <c r="BS70" s="378"/>
      <c r="BT70" s="378"/>
      <c r="BU70" s="378"/>
      <c r="BV70" s="378"/>
      <c r="BW70" s="378"/>
      <c r="BX70" s="378"/>
      <c r="BY70" s="378"/>
      <c r="BZ70" s="378"/>
      <c r="CA70" s="378"/>
      <c r="CB70" s="379"/>
    </row>
    <row r="71" spans="1:98" s="17" customFormat="1" ht="14.25" customHeight="1">
      <c r="A71" s="374" t="s">
        <v>96</v>
      </c>
      <c r="B71" s="375"/>
      <c r="C71" s="375"/>
      <c r="D71" s="376"/>
      <c r="E71" s="374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  <c r="Y71" s="375"/>
      <c r="Z71" s="375"/>
      <c r="AA71" s="375"/>
      <c r="AB71" s="375"/>
      <c r="AC71" s="375"/>
      <c r="AD71" s="375"/>
      <c r="AE71" s="375"/>
      <c r="AF71" s="375"/>
      <c r="AG71" s="375"/>
      <c r="AH71" s="375"/>
      <c r="AI71" s="375"/>
      <c r="AJ71" s="375"/>
      <c r="AK71" s="375"/>
      <c r="AL71" s="375"/>
      <c r="AM71" s="375"/>
      <c r="AN71" s="375"/>
      <c r="AO71" s="375"/>
      <c r="AP71" s="375"/>
      <c r="AQ71" s="375"/>
      <c r="AR71" s="375"/>
      <c r="AS71" s="375"/>
      <c r="AT71" s="375"/>
      <c r="AU71" s="375"/>
      <c r="AV71" s="375"/>
      <c r="AW71" s="375"/>
      <c r="AX71" s="375"/>
      <c r="AY71" s="375"/>
      <c r="AZ71" s="375"/>
      <c r="BA71" s="375"/>
      <c r="BB71" s="375"/>
      <c r="BC71" s="376"/>
      <c r="BD71" s="374" t="s">
        <v>221</v>
      </c>
      <c r="BE71" s="375"/>
      <c r="BF71" s="375"/>
      <c r="BG71" s="375"/>
      <c r="BH71" s="375"/>
      <c r="BI71" s="375"/>
      <c r="BJ71" s="375"/>
      <c r="BK71" s="375"/>
      <c r="BL71" s="375"/>
      <c r="BM71" s="376"/>
      <c r="BN71" s="374" t="s">
        <v>222</v>
      </c>
      <c r="BO71" s="375"/>
      <c r="BP71" s="375"/>
      <c r="BQ71" s="375"/>
      <c r="BR71" s="375"/>
      <c r="BS71" s="375"/>
      <c r="BT71" s="375"/>
      <c r="BU71" s="375"/>
      <c r="BV71" s="375"/>
      <c r="BW71" s="375"/>
      <c r="BX71" s="375"/>
      <c r="BY71" s="375"/>
      <c r="BZ71" s="375"/>
      <c r="CA71" s="375"/>
      <c r="CB71" s="376"/>
    </row>
    <row r="72" spans="1:98" s="17" customFormat="1" ht="14.25" customHeight="1">
      <c r="A72" s="383">
        <v>1</v>
      </c>
      <c r="B72" s="384"/>
      <c r="C72" s="384"/>
      <c r="D72" s="385"/>
      <c r="E72" s="383">
        <v>2</v>
      </c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384"/>
      <c r="BB72" s="384"/>
      <c r="BC72" s="385"/>
      <c r="BD72" s="383">
        <v>3</v>
      </c>
      <c r="BE72" s="384"/>
      <c r="BF72" s="384"/>
      <c r="BG72" s="384"/>
      <c r="BH72" s="384"/>
      <c r="BI72" s="384"/>
      <c r="BJ72" s="384"/>
      <c r="BK72" s="384"/>
      <c r="BL72" s="384"/>
      <c r="BM72" s="385"/>
      <c r="BN72" s="569">
        <v>4</v>
      </c>
      <c r="BO72" s="570"/>
      <c r="BP72" s="570"/>
      <c r="BQ72" s="570"/>
      <c r="BR72" s="570"/>
      <c r="BS72" s="570"/>
      <c r="BT72" s="570"/>
      <c r="BU72" s="570"/>
      <c r="BV72" s="570"/>
      <c r="BW72" s="570"/>
      <c r="BX72" s="570"/>
      <c r="BY72" s="570"/>
      <c r="BZ72" s="570"/>
      <c r="CA72" s="570"/>
      <c r="CB72" s="571"/>
    </row>
    <row r="73" spans="1:98" s="17" customFormat="1" ht="14.25" customHeight="1">
      <c r="A73" s="410">
        <v>1</v>
      </c>
      <c r="B73" s="411"/>
      <c r="C73" s="411"/>
      <c r="D73" s="412"/>
      <c r="E73" s="416" t="s">
        <v>283</v>
      </c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  <c r="AI73" s="417"/>
      <c r="AJ73" s="417"/>
      <c r="AK73" s="417"/>
      <c r="AL73" s="417"/>
      <c r="AM73" s="417"/>
      <c r="AN73" s="417"/>
      <c r="AO73" s="417"/>
      <c r="AP73" s="417"/>
      <c r="AQ73" s="417"/>
      <c r="AR73" s="417"/>
      <c r="AS73" s="417"/>
      <c r="AT73" s="417"/>
      <c r="AU73" s="417"/>
      <c r="AV73" s="417"/>
      <c r="AW73" s="417"/>
      <c r="AX73" s="417"/>
      <c r="AY73" s="417"/>
      <c r="AZ73" s="417"/>
      <c r="BA73" s="417"/>
      <c r="BB73" s="417"/>
      <c r="BC73" s="418"/>
      <c r="BD73" s="398">
        <v>1</v>
      </c>
      <c r="BE73" s="399"/>
      <c r="BF73" s="399"/>
      <c r="BG73" s="399"/>
      <c r="BH73" s="399"/>
      <c r="BI73" s="399"/>
      <c r="BJ73" s="399"/>
      <c r="BK73" s="399"/>
      <c r="BL73" s="399"/>
      <c r="BM73" s="400"/>
      <c r="BN73" s="492">
        <v>3500</v>
      </c>
      <c r="BO73" s="493"/>
      <c r="BP73" s="493"/>
      <c r="BQ73" s="493"/>
      <c r="BR73" s="493"/>
      <c r="BS73" s="493"/>
      <c r="BT73" s="493"/>
      <c r="BU73" s="493"/>
      <c r="BV73" s="493"/>
      <c r="BW73" s="493"/>
      <c r="BX73" s="493"/>
      <c r="BY73" s="493"/>
      <c r="BZ73" s="493"/>
      <c r="CA73" s="493"/>
      <c r="CB73" s="494"/>
    </row>
    <row r="74" spans="1:98" s="17" customFormat="1" ht="14.25" customHeight="1">
      <c r="A74" s="410">
        <v>2</v>
      </c>
      <c r="B74" s="411"/>
      <c r="C74" s="411"/>
      <c r="D74" s="412"/>
      <c r="E74" s="416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417"/>
      <c r="AM74" s="417"/>
      <c r="AN74" s="417"/>
      <c r="AO74" s="417"/>
      <c r="AP74" s="417"/>
      <c r="AQ74" s="417"/>
      <c r="AR74" s="417"/>
      <c r="AS74" s="417"/>
      <c r="AT74" s="417"/>
      <c r="AU74" s="417"/>
      <c r="AV74" s="417"/>
      <c r="AW74" s="417"/>
      <c r="AX74" s="417"/>
      <c r="AY74" s="417"/>
      <c r="AZ74" s="417"/>
      <c r="BA74" s="417"/>
      <c r="BB74" s="417"/>
      <c r="BC74" s="418"/>
      <c r="BD74" s="398"/>
      <c r="BE74" s="399"/>
      <c r="BF74" s="399"/>
      <c r="BG74" s="399"/>
      <c r="BH74" s="399"/>
      <c r="BI74" s="399"/>
      <c r="BJ74" s="399"/>
      <c r="BK74" s="399"/>
      <c r="BL74" s="399"/>
      <c r="BM74" s="400"/>
      <c r="BN74" s="492"/>
      <c r="BO74" s="493"/>
      <c r="BP74" s="493"/>
      <c r="BQ74" s="493"/>
      <c r="BR74" s="493"/>
      <c r="BS74" s="493"/>
      <c r="BT74" s="493"/>
      <c r="BU74" s="493"/>
      <c r="BV74" s="493"/>
      <c r="BW74" s="493"/>
      <c r="BX74" s="493"/>
      <c r="BY74" s="493"/>
      <c r="BZ74" s="493"/>
      <c r="CA74" s="493"/>
      <c r="CB74" s="494"/>
    </row>
    <row r="75" spans="1:98" s="17" customFormat="1" ht="14.25" customHeight="1">
      <c r="A75" s="438"/>
      <c r="B75" s="439"/>
      <c r="C75" s="439"/>
      <c r="D75" s="440"/>
      <c r="E75" s="404" t="s">
        <v>119</v>
      </c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5"/>
      <c r="AJ75" s="405"/>
      <c r="AK75" s="405"/>
      <c r="AL75" s="405"/>
      <c r="AM75" s="405"/>
      <c r="AN75" s="405"/>
      <c r="AO75" s="405"/>
      <c r="AP75" s="405"/>
      <c r="AQ75" s="405"/>
      <c r="AR75" s="405"/>
      <c r="AS75" s="405"/>
      <c r="AT75" s="405"/>
      <c r="AU75" s="405"/>
      <c r="AV75" s="405"/>
      <c r="AW75" s="405"/>
      <c r="AX75" s="405"/>
      <c r="AY75" s="405"/>
      <c r="AZ75" s="405"/>
      <c r="BA75" s="405"/>
      <c r="BB75" s="405"/>
      <c r="BC75" s="406"/>
      <c r="BD75" s="398" t="s">
        <v>9</v>
      </c>
      <c r="BE75" s="399"/>
      <c r="BF75" s="399"/>
      <c r="BG75" s="399"/>
      <c r="BH75" s="399"/>
      <c r="BI75" s="399"/>
      <c r="BJ75" s="399"/>
      <c r="BK75" s="399"/>
      <c r="BL75" s="399"/>
      <c r="BM75" s="400"/>
      <c r="BN75" s="413">
        <f>SUM(BN73:BN74)</f>
        <v>3500</v>
      </c>
      <c r="BO75" s="414"/>
      <c r="BP75" s="414"/>
      <c r="BQ75" s="414"/>
      <c r="BR75" s="414"/>
      <c r="BS75" s="414"/>
      <c r="BT75" s="414"/>
      <c r="BU75" s="414"/>
      <c r="BV75" s="414"/>
      <c r="BW75" s="414"/>
      <c r="BX75" s="414"/>
      <c r="BY75" s="414"/>
      <c r="BZ75" s="414"/>
      <c r="CA75" s="414"/>
      <c r="CB75" s="415"/>
    </row>
    <row r="76" spans="1:98" s="17" customFormat="1" ht="14.25" customHeight="1">
      <c r="A76" s="438"/>
      <c r="B76" s="439"/>
      <c r="C76" s="439"/>
      <c r="D76" s="440"/>
      <c r="E76" s="404" t="s">
        <v>120</v>
      </c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05"/>
      <c r="AB76" s="405"/>
      <c r="AC76" s="405"/>
      <c r="AD76" s="405"/>
      <c r="AE76" s="405"/>
      <c r="AF76" s="405"/>
      <c r="AG76" s="405"/>
      <c r="AH76" s="405"/>
      <c r="AI76" s="405"/>
      <c r="AJ76" s="405"/>
      <c r="AK76" s="405"/>
      <c r="AL76" s="405"/>
      <c r="AM76" s="405"/>
      <c r="AN76" s="405"/>
      <c r="AO76" s="405"/>
      <c r="AP76" s="405"/>
      <c r="AQ76" s="405"/>
      <c r="AR76" s="405"/>
      <c r="AS76" s="405"/>
      <c r="AT76" s="405"/>
      <c r="AU76" s="405"/>
      <c r="AV76" s="405"/>
      <c r="AW76" s="405"/>
      <c r="AX76" s="405"/>
      <c r="AY76" s="405"/>
      <c r="AZ76" s="405"/>
      <c r="BA76" s="405"/>
      <c r="BB76" s="405"/>
      <c r="BC76" s="406"/>
      <c r="BD76" s="398" t="s">
        <v>9</v>
      </c>
      <c r="BE76" s="399"/>
      <c r="BF76" s="399"/>
      <c r="BG76" s="399"/>
      <c r="BH76" s="399"/>
      <c r="BI76" s="399"/>
      <c r="BJ76" s="399"/>
      <c r="BK76" s="399"/>
      <c r="BL76" s="399"/>
      <c r="BM76" s="400"/>
      <c r="BN76" s="407">
        <f>BN75</f>
        <v>3500</v>
      </c>
      <c r="BO76" s="408"/>
      <c r="BP76" s="408"/>
      <c r="BQ76" s="408"/>
      <c r="BR76" s="408"/>
      <c r="BS76" s="408"/>
      <c r="BT76" s="408"/>
      <c r="BU76" s="408"/>
      <c r="BV76" s="408"/>
      <c r="BW76" s="408"/>
      <c r="BX76" s="408"/>
      <c r="BY76" s="408"/>
      <c r="BZ76" s="408"/>
      <c r="CA76" s="408"/>
      <c r="CB76" s="409"/>
    </row>
    <row r="77" spans="1:98" s="17" customFormat="1" ht="14.25" customHeight="1"/>
    <row r="78" spans="1:98" s="23" customFormat="1" ht="15.75">
      <c r="A78" s="380" t="s">
        <v>284</v>
      </c>
      <c r="B78" s="380"/>
      <c r="C78" s="380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0"/>
      <c r="R78" s="380"/>
      <c r="S78" s="380"/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0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80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0"/>
      <c r="BM78" s="380"/>
      <c r="BN78" s="380"/>
      <c r="BO78" s="380"/>
      <c r="BP78" s="380"/>
      <c r="BQ78" s="380"/>
      <c r="BR78" s="380"/>
      <c r="BS78" s="380"/>
      <c r="BT78" s="380"/>
      <c r="BU78" s="380"/>
      <c r="BV78" s="380"/>
      <c r="BW78" s="380"/>
      <c r="BX78" s="380"/>
      <c r="BY78" s="380"/>
      <c r="BZ78" s="380"/>
      <c r="CA78" s="380"/>
      <c r="CB78" s="380"/>
    </row>
    <row r="79" spans="1:98" s="23" customFormat="1" ht="15.75">
      <c r="A79" s="380" t="s">
        <v>433</v>
      </c>
      <c r="B79" s="380"/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0"/>
      <c r="AG79" s="380"/>
      <c r="AH79" s="380"/>
      <c r="AI79" s="380"/>
      <c r="AJ79" s="380"/>
      <c r="AK79" s="380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380"/>
      <c r="AZ79" s="380"/>
      <c r="BA79" s="380"/>
      <c r="BB79" s="380"/>
      <c r="BC79" s="380"/>
      <c r="BD79" s="380"/>
      <c r="BE79" s="380"/>
      <c r="BF79" s="380"/>
      <c r="BG79" s="380"/>
      <c r="BH79" s="380"/>
      <c r="BI79" s="380"/>
      <c r="BJ79" s="380"/>
      <c r="BK79" s="380"/>
      <c r="BL79" s="380"/>
      <c r="BM79" s="380"/>
      <c r="BN79" s="380"/>
      <c r="BO79" s="380"/>
      <c r="BP79" s="380"/>
      <c r="BQ79" s="380"/>
      <c r="BR79" s="380"/>
      <c r="BS79" s="380"/>
      <c r="BT79" s="380"/>
      <c r="BU79" s="380"/>
      <c r="BV79" s="380"/>
      <c r="BW79" s="380"/>
      <c r="BX79" s="380"/>
      <c r="BY79" s="380"/>
      <c r="BZ79" s="380"/>
      <c r="CA79" s="380"/>
      <c r="CB79" s="380"/>
    </row>
    <row r="80" spans="1:98" s="23" customFormat="1" ht="15.75">
      <c r="A80" s="221"/>
      <c r="B80" s="380" t="s">
        <v>545</v>
      </c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0"/>
      <c r="BM80" s="380"/>
      <c r="BN80" s="380"/>
      <c r="BO80" s="380"/>
      <c r="BP80" s="380"/>
      <c r="BQ80" s="380"/>
      <c r="BR80" s="380"/>
      <c r="BS80" s="380"/>
      <c r="BT80" s="380"/>
      <c r="BU80" s="380"/>
      <c r="BV80" s="380"/>
      <c r="BW80" s="380"/>
      <c r="BX80" s="380"/>
      <c r="BY80" s="380"/>
      <c r="BZ80" s="380"/>
      <c r="CA80" s="380"/>
      <c r="CB80" s="380"/>
      <c r="CC80" s="380"/>
    </row>
    <row r="81" spans="1:80" s="25" customFormat="1" ht="9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</row>
    <row r="82" spans="1:80">
      <c r="A82" s="377" t="s">
        <v>89</v>
      </c>
      <c r="B82" s="378"/>
      <c r="C82" s="378"/>
      <c r="D82" s="379"/>
      <c r="E82" s="377" t="s">
        <v>121</v>
      </c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8"/>
      <c r="AH82" s="378"/>
      <c r="AI82" s="378"/>
      <c r="AJ82" s="378"/>
      <c r="AK82" s="378"/>
      <c r="AL82" s="378"/>
      <c r="AM82" s="378"/>
      <c r="AN82" s="378"/>
      <c r="AO82" s="378"/>
      <c r="AP82" s="378"/>
      <c r="AQ82" s="378"/>
      <c r="AR82" s="379"/>
      <c r="AS82" s="377" t="s">
        <v>123</v>
      </c>
      <c r="AT82" s="378"/>
      <c r="AU82" s="378"/>
      <c r="AV82" s="378"/>
      <c r="AW82" s="378"/>
      <c r="AX82" s="378"/>
      <c r="AY82" s="378"/>
      <c r="AZ82" s="378"/>
      <c r="BA82" s="378"/>
      <c r="BB82" s="379"/>
      <c r="BC82" s="377" t="s">
        <v>224</v>
      </c>
      <c r="BD82" s="378"/>
      <c r="BE82" s="378"/>
      <c r="BF82" s="378"/>
      <c r="BG82" s="378"/>
      <c r="BH82" s="378"/>
      <c r="BI82" s="378"/>
      <c r="BJ82" s="378"/>
      <c r="BK82" s="378"/>
      <c r="BL82" s="378"/>
      <c r="BM82" s="379"/>
      <c r="BN82" s="377" t="s">
        <v>78</v>
      </c>
      <c r="BO82" s="378"/>
      <c r="BP82" s="378"/>
      <c r="BQ82" s="378"/>
      <c r="BR82" s="378"/>
      <c r="BS82" s="378"/>
      <c r="BT82" s="378"/>
      <c r="BU82" s="378"/>
      <c r="BV82" s="378"/>
      <c r="BW82" s="378"/>
      <c r="BX82" s="378"/>
      <c r="BY82" s="378"/>
      <c r="BZ82" s="378"/>
      <c r="CA82" s="378"/>
      <c r="CB82" s="379"/>
    </row>
    <row r="83" spans="1:80">
      <c r="A83" s="374" t="s">
        <v>96</v>
      </c>
      <c r="B83" s="375"/>
      <c r="C83" s="375"/>
      <c r="D83" s="376"/>
      <c r="E83" s="374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375"/>
      <c r="W83" s="375"/>
      <c r="X83" s="375"/>
      <c r="Y83" s="375"/>
      <c r="Z83" s="375"/>
      <c r="AA83" s="375"/>
      <c r="AB83" s="375"/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  <c r="AN83" s="375"/>
      <c r="AO83" s="375"/>
      <c r="AP83" s="375"/>
      <c r="AQ83" s="375"/>
      <c r="AR83" s="376"/>
      <c r="AS83" s="374"/>
      <c r="AT83" s="375"/>
      <c r="AU83" s="375"/>
      <c r="AV83" s="375"/>
      <c r="AW83" s="375"/>
      <c r="AX83" s="375"/>
      <c r="AY83" s="375"/>
      <c r="AZ83" s="375"/>
      <c r="BA83" s="375"/>
      <c r="BB83" s="376"/>
      <c r="BC83" s="374" t="s">
        <v>225</v>
      </c>
      <c r="BD83" s="375"/>
      <c r="BE83" s="375"/>
      <c r="BF83" s="375"/>
      <c r="BG83" s="375"/>
      <c r="BH83" s="375"/>
      <c r="BI83" s="375"/>
      <c r="BJ83" s="375"/>
      <c r="BK83" s="375"/>
      <c r="BL83" s="375"/>
      <c r="BM83" s="376"/>
      <c r="BN83" s="374" t="s">
        <v>226</v>
      </c>
      <c r="BO83" s="375"/>
      <c r="BP83" s="375"/>
      <c r="BQ83" s="375"/>
      <c r="BR83" s="375"/>
      <c r="BS83" s="375"/>
      <c r="BT83" s="375"/>
      <c r="BU83" s="375"/>
      <c r="BV83" s="375"/>
      <c r="BW83" s="375"/>
      <c r="BX83" s="375"/>
      <c r="BY83" s="375"/>
      <c r="BZ83" s="375"/>
      <c r="CA83" s="375"/>
      <c r="CB83" s="376"/>
    </row>
    <row r="84" spans="1:80">
      <c r="A84" s="374"/>
      <c r="B84" s="375"/>
      <c r="C84" s="375"/>
      <c r="D84" s="376"/>
      <c r="E84" s="374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375"/>
      <c r="AL84" s="375"/>
      <c r="AM84" s="375"/>
      <c r="AN84" s="375"/>
      <c r="AO84" s="375"/>
      <c r="AP84" s="375"/>
      <c r="AQ84" s="375"/>
      <c r="AR84" s="376"/>
      <c r="AS84" s="374"/>
      <c r="AT84" s="375"/>
      <c r="AU84" s="375"/>
      <c r="AV84" s="375"/>
      <c r="AW84" s="375"/>
      <c r="AX84" s="375"/>
      <c r="AY84" s="375"/>
      <c r="AZ84" s="375"/>
      <c r="BA84" s="375"/>
      <c r="BB84" s="376"/>
      <c r="BC84" s="374" t="s">
        <v>130</v>
      </c>
      <c r="BD84" s="375"/>
      <c r="BE84" s="375"/>
      <c r="BF84" s="375"/>
      <c r="BG84" s="375"/>
      <c r="BH84" s="375"/>
      <c r="BI84" s="375"/>
      <c r="BJ84" s="375"/>
      <c r="BK84" s="375"/>
      <c r="BL84" s="375"/>
      <c r="BM84" s="376"/>
      <c r="BN84" s="374"/>
      <c r="BO84" s="375"/>
      <c r="BP84" s="375"/>
      <c r="BQ84" s="375"/>
      <c r="BR84" s="375"/>
      <c r="BS84" s="375"/>
      <c r="BT84" s="375"/>
      <c r="BU84" s="375"/>
      <c r="BV84" s="375"/>
      <c r="BW84" s="375"/>
      <c r="BX84" s="375"/>
      <c r="BY84" s="375"/>
      <c r="BZ84" s="375"/>
      <c r="CA84" s="375"/>
      <c r="CB84" s="376"/>
    </row>
    <row r="85" spans="1:80">
      <c r="A85" s="383"/>
      <c r="B85" s="384"/>
      <c r="C85" s="384"/>
      <c r="D85" s="385"/>
      <c r="E85" s="383">
        <v>1</v>
      </c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  <c r="AQ85" s="384"/>
      <c r="AR85" s="385"/>
      <c r="AS85" s="383">
        <v>2</v>
      </c>
      <c r="AT85" s="384"/>
      <c r="AU85" s="384"/>
      <c r="AV85" s="384"/>
      <c r="AW85" s="384"/>
      <c r="AX85" s="384"/>
      <c r="AY85" s="384"/>
      <c r="AZ85" s="384"/>
      <c r="BA85" s="384"/>
      <c r="BB85" s="385"/>
      <c r="BC85" s="383">
        <v>3</v>
      </c>
      <c r="BD85" s="384"/>
      <c r="BE85" s="384"/>
      <c r="BF85" s="384"/>
      <c r="BG85" s="384"/>
      <c r="BH85" s="384"/>
      <c r="BI85" s="384"/>
      <c r="BJ85" s="384"/>
      <c r="BK85" s="384"/>
      <c r="BL85" s="384"/>
      <c r="BM85" s="385"/>
      <c r="BN85" s="383">
        <v>4</v>
      </c>
      <c r="BO85" s="384"/>
      <c r="BP85" s="384"/>
      <c r="BQ85" s="384"/>
      <c r="BR85" s="384"/>
      <c r="BS85" s="384"/>
      <c r="BT85" s="384"/>
      <c r="BU85" s="384"/>
      <c r="BV85" s="384"/>
      <c r="BW85" s="384"/>
      <c r="BX85" s="384"/>
      <c r="BY85" s="384"/>
      <c r="BZ85" s="384"/>
      <c r="CA85" s="384"/>
      <c r="CB85" s="385"/>
    </row>
    <row r="86" spans="1:80" ht="15" customHeight="1">
      <c r="A86" s="410">
        <v>1</v>
      </c>
      <c r="B86" s="411"/>
      <c r="C86" s="411"/>
      <c r="D86" s="412"/>
      <c r="E86" s="438" t="s">
        <v>551</v>
      </c>
      <c r="F86" s="439"/>
      <c r="G86" s="439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H86" s="439"/>
      <c r="AI86" s="439"/>
      <c r="AJ86" s="439"/>
      <c r="AK86" s="439"/>
      <c r="AL86" s="439"/>
      <c r="AM86" s="439"/>
      <c r="AN86" s="439"/>
      <c r="AO86" s="439"/>
      <c r="AP86" s="439"/>
      <c r="AQ86" s="439"/>
      <c r="AR86" s="440"/>
      <c r="AS86" s="410">
        <v>2</v>
      </c>
      <c r="AT86" s="411"/>
      <c r="AU86" s="411"/>
      <c r="AV86" s="411"/>
      <c r="AW86" s="411"/>
      <c r="AX86" s="411"/>
      <c r="AY86" s="411"/>
      <c r="AZ86" s="411"/>
      <c r="BA86" s="411"/>
      <c r="BB86" s="412"/>
      <c r="BC86" s="398">
        <v>2340</v>
      </c>
      <c r="BD86" s="399"/>
      <c r="BE86" s="399"/>
      <c r="BF86" s="399"/>
      <c r="BG86" s="399"/>
      <c r="BH86" s="399"/>
      <c r="BI86" s="399"/>
      <c r="BJ86" s="399"/>
      <c r="BK86" s="399"/>
      <c r="BL86" s="399"/>
      <c r="BM86" s="400"/>
      <c r="BN86" s="486">
        <f>AS86*BC86</f>
        <v>4680</v>
      </c>
      <c r="BO86" s="487"/>
      <c r="BP86" s="487"/>
      <c r="BQ86" s="487"/>
      <c r="BR86" s="487"/>
      <c r="BS86" s="487"/>
      <c r="BT86" s="487"/>
      <c r="BU86" s="487"/>
      <c r="BV86" s="487"/>
      <c r="BW86" s="487"/>
      <c r="BX86" s="487"/>
      <c r="BY86" s="487"/>
      <c r="BZ86" s="487"/>
      <c r="CA86" s="487"/>
      <c r="CB86" s="488"/>
    </row>
    <row r="87" spans="1:80" ht="15" customHeight="1">
      <c r="A87" s="410"/>
      <c r="B87" s="411"/>
      <c r="C87" s="411"/>
      <c r="D87" s="412"/>
      <c r="E87" s="438" t="s">
        <v>552</v>
      </c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39"/>
      <c r="AL87" s="439"/>
      <c r="AM87" s="439"/>
      <c r="AN87" s="439"/>
      <c r="AO87" s="439"/>
      <c r="AP87" s="439"/>
      <c r="AQ87" s="439"/>
      <c r="AR87" s="440"/>
      <c r="AS87" s="410">
        <v>4</v>
      </c>
      <c r="AT87" s="411"/>
      <c r="AU87" s="411"/>
      <c r="AV87" s="411"/>
      <c r="AW87" s="411"/>
      <c r="AX87" s="411"/>
      <c r="AY87" s="411"/>
      <c r="AZ87" s="411"/>
      <c r="BA87" s="411"/>
      <c r="BB87" s="412"/>
      <c r="BC87" s="398">
        <v>1500</v>
      </c>
      <c r="BD87" s="399"/>
      <c r="BE87" s="399"/>
      <c r="BF87" s="399"/>
      <c r="BG87" s="399"/>
      <c r="BH87" s="399"/>
      <c r="BI87" s="399"/>
      <c r="BJ87" s="399"/>
      <c r="BK87" s="399"/>
      <c r="BL87" s="399"/>
      <c r="BM87" s="400"/>
      <c r="BN87" s="486">
        <f>AS87*BC87</f>
        <v>6000</v>
      </c>
      <c r="BO87" s="487"/>
      <c r="BP87" s="487"/>
      <c r="BQ87" s="487"/>
      <c r="BR87" s="487"/>
      <c r="BS87" s="487"/>
      <c r="BT87" s="487"/>
      <c r="BU87" s="487"/>
      <c r="BV87" s="487"/>
      <c r="BW87" s="487"/>
      <c r="BX87" s="487"/>
      <c r="BY87" s="487"/>
      <c r="BZ87" s="487"/>
      <c r="CA87" s="487"/>
      <c r="CB87" s="488"/>
    </row>
    <row r="88" spans="1:80" ht="15" customHeight="1">
      <c r="A88" s="398"/>
      <c r="B88" s="399"/>
      <c r="C88" s="399"/>
      <c r="D88" s="400"/>
      <c r="E88" s="416" t="s">
        <v>553</v>
      </c>
      <c r="F88" s="531"/>
      <c r="G88" s="531"/>
      <c r="H88" s="531"/>
      <c r="I88" s="531"/>
      <c r="J88" s="531"/>
      <c r="K88" s="531"/>
      <c r="L88" s="531"/>
      <c r="M88" s="531"/>
      <c r="N88" s="531"/>
      <c r="O88" s="531"/>
      <c r="P88" s="531"/>
      <c r="Q88" s="531"/>
      <c r="R88" s="531"/>
      <c r="S88" s="531"/>
      <c r="T88" s="531"/>
      <c r="U88" s="531"/>
      <c r="V88" s="531"/>
      <c r="W88" s="531"/>
      <c r="X88" s="531"/>
      <c r="Y88" s="531"/>
      <c r="Z88" s="531"/>
      <c r="AA88" s="531"/>
      <c r="AB88" s="531"/>
      <c r="AC88" s="531"/>
      <c r="AD88" s="531"/>
      <c r="AE88" s="531"/>
      <c r="AF88" s="531"/>
      <c r="AG88" s="531"/>
      <c r="AH88" s="531"/>
      <c r="AI88" s="531"/>
      <c r="AJ88" s="531"/>
      <c r="AK88" s="531"/>
      <c r="AL88" s="531"/>
      <c r="AM88" s="531"/>
      <c r="AN88" s="531"/>
      <c r="AO88" s="531"/>
      <c r="AP88" s="531"/>
      <c r="AQ88" s="531"/>
      <c r="AR88" s="532"/>
      <c r="AS88" s="410">
        <v>1</v>
      </c>
      <c r="AT88" s="411"/>
      <c r="AU88" s="411"/>
      <c r="AV88" s="411"/>
      <c r="AW88" s="411"/>
      <c r="AX88" s="411"/>
      <c r="AY88" s="411"/>
      <c r="AZ88" s="411"/>
      <c r="BA88" s="411"/>
      <c r="BB88" s="412"/>
      <c r="BC88" s="395">
        <v>750</v>
      </c>
      <c r="BD88" s="396"/>
      <c r="BE88" s="396"/>
      <c r="BF88" s="396"/>
      <c r="BG88" s="396"/>
      <c r="BH88" s="396"/>
      <c r="BI88" s="396"/>
      <c r="BJ88" s="396"/>
      <c r="BK88" s="396"/>
      <c r="BL88" s="396"/>
      <c r="BM88" s="397"/>
      <c r="BN88" s="533">
        <f t="shared" ref="BN88:BN101" si="0">BC88*AS88</f>
        <v>750</v>
      </c>
      <c r="BO88" s="534"/>
      <c r="BP88" s="534"/>
      <c r="BQ88" s="534"/>
      <c r="BR88" s="534"/>
      <c r="BS88" s="534"/>
      <c r="BT88" s="534"/>
      <c r="BU88" s="534"/>
      <c r="BV88" s="534"/>
      <c r="BW88" s="534"/>
      <c r="BX88" s="534"/>
      <c r="BY88" s="534"/>
      <c r="BZ88" s="534"/>
      <c r="CA88" s="534"/>
      <c r="CB88" s="535"/>
    </row>
    <row r="89" spans="1:80" ht="15" customHeight="1">
      <c r="A89" s="398"/>
      <c r="B89" s="399"/>
      <c r="C89" s="399"/>
      <c r="D89" s="400"/>
      <c r="E89" s="416" t="s">
        <v>554</v>
      </c>
      <c r="F89" s="417"/>
      <c r="G89" s="417"/>
      <c r="H89" s="417"/>
      <c r="I89" s="417"/>
      <c r="J89" s="417"/>
      <c r="K89" s="417"/>
      <c r="L89" s="417"/>
      <c r="M89" s="417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417"/>
      <c r="AJ89" s="417"/>
      <c r="AK89" s="417"/>
      <c r="AL89" s="417"/>
      <c r="AM89" s="417"/>
      <c r="AN89" s="417"/>
      <c r="AO89" s="417"/>
      <c r="AP89" s="417"/>
      <c r="AQ89" s="417"/>
      <c r="AR89" s="418"/>
      <c r="AS89" s="410">
        <v>1</v>
      </c>
      <c r="AT89" s="411"/>
      <c r="AU89" s="411"/>
      <c r="AV89" s="411"/>
      <c r="AW89" s="411"/>
      <c r="AX89" s="411"/>
      <c r="AY89" s="411"/>
      <c r="AZ89" s="411"/>
      <c r="BA89" s="411"/>
      <c r="BB89" s="412"/>
      <c r="BC89" s="395">
        <v>170</v>
      </c>
      <c r="BD89" s="396"/>
      <c r="BE89" s="396"/>
      <c r="BF89" s="396"/>
      <c r="BG89" s="396"/>
      <c r="BH89" s="396"/>
      <c r="BI89" s="396"/>
      <c r="BJ89" s="396"/>
      <c r="BK89" s="396"/>
      <c r="BL89" s="396"/>
      <c r="BM89" s="397"/>
      <c r="BN89" s="533">
        <f t="shared" si="0"/>
        <v>170</v>
      </c>
      <c r="BO89" s="534"/>
      <c r="BP89" s="534"/>
      <c r="BQ89" s="534"/>
      <c r="BR89" s="534"/>
      <c r="BS89" s="534"/>
      <c r="BT89" s="534"/>
      <c r="BU89" s="534"/>
      <c r="BV89" s="534"/>
      <c r="BW89" s="534"/>
      <c r="BX89" s="534"/>
      <c r="BY89" s="534"/>
      <c r="BZ89" s="534"/>
      <c r="CA89" s="534"/>
      <c r="CB89" s="535"/>
    </row>
    <row r="90" spans="1:80" ht="15" customHeight="1">
      <c r="A90" s="398"/>
      <c r="B90" s="399"/>
      <c r="C90" s="399"/>
      <c r="D90" s="400"/>
      <c r="E90" s="416" t="s">
        <v>459</v>
      </c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417"/>
      <c r="AE90" s="417"/>
      <c r="AF90" s="417"/>
      <c r="AG90" s="417"/>
      <c r="AH90" s="417"/>
      <c r="AI90" s="417"/>
      <c r="AJ90" s="417"/>
      <c r="AK90" s="417"/>
      <c r="AL90" s="417"/>
      <c r="AM90" s="417"/>
      <c r="AN90" s="417"/>
      <c r="AO90" s="417"/>
      <c r="AP90" s="417"/>
      <c r="AQ90" s="417"/>
      <c r="AR90" s="418"/>
      <c r="AS90" s="410">
        <v>300</v>
      </c>
      <c r="AT90" s="411"/>
      <c r="AU90" s="411"/>
      <c r="AV90" s="411"/>
      <c r="AW90" s="411"/>
      <c r="AX90" s="411"/>
      <c r="AY90" s="411"/>
      <c r="AZ90" s="411"/>
      <c r="BA90" s="411"/>
      <c r="BB90" s="412"/>
      <c r="BC90" s="395">
        <v>1</v>
      </c>
      <c r="BD90" s="396"/>
      <c r="BE90" s="396"/>
      <c r="BF90" s="396"/>
      <c r="BG90" s="396"/>
      <c r="BH90" s="396"/>
      <c r="BI90" s="396"/>
      <c r="BJ90" s="396"/>
      <c r="BK90" s="396"/>
      <c r="BL90" s="396"/>
      <c r="BM90" s="397"/>
      <c r="BN90" s="533">
        <f t="shared" si="0"/>
        <v>300</v>
      </c>
      <c r="BO90" s="534"/>
      <c r="BP90" s="534"/>
      <c r="BQ90" s="534"/>
      <c r="BR90" s="534"/>
      <c r="BS90" s="534"/>
      <c r="BT90" s="534"/>
      <c r="BU90" s="534"/>
      <c r="BV90" s="534"/>
      <c r="BW90" s="534"/>
      <c r="BX90" s="534"/>
      <c r="BY90" s="534"/>
      <c r="BZ90" s="534"/>
      <c r="CA90" s="534"/>
      <c r="CB90" s="535"/>
    </row>
    <row r="91" spans="1:80" ht="15" customHeight="1">
      <c r="A91" s="410"/>
      <c r="B91" s="411"/>
      <c r="C91" s="411"/>
      <c r="D91" s="412"/>
      <c r="E91" s="438" t="s">
        <v>457</v>
      </c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  <c r="AQ91" s="439"/>
      <c r="AR91" s="440"/>
      <c r="AS91" s="410">
        <v>14</v>
      </c>
      <c r="AT91" s="411"/>
      <c r="AU91" s="411"/>
      <c r="AV91" s="411"/>
      <c r="AW91" s="411"/>
      <c r="AX91" s="411"/>
      <c r="AY91" s="411"/>
      <c r="AZ91" s="411"/>
      <c r="BA91" s="411"/>
      <c r="BB91" s="412"/>
      <c r="BC91" s="398">
        <v>375</v>
      </c>
      <c r="BD91" s="399"/>
      <c r="BE91" s="399"/>
      <c r="BF91" s="399"/>
      <c r="BG91" s="399"/>
      <c r="BH91" s="399"/>
      <c r="BI91" s="399"/>
      <c r="BJ91" s="399"/>
      <c r="BK91" s="399"/>
      <c r="BL91" s="399"/>
      <c r="BM91" s="400"/>
      <c r="BN91" s="486">
        <f>AS91*BC91</f>
        <v>5250</v>
      </c>
      <c r="BO91" s="487"/>
      <c r="BP91" s="487"/>
      <c r="BQ91" s="487"/>
      <c r="BR91" s="487"/>
      <c r="BS91" s="487"/>
      <c r="BT91" s="487"/>
      <c r="BU91" s="487"/>
      <c r="BV91" s="487"/>
      <c r="BW91" s="487"/>
      <c r="BX91" s="487"/>
      <c r="BY91" s="487"/>
      <c r="BZ91" s="487"/>
      <c r="CA91" s="487"/>
      <c r="CB91" s="488"/>
    </row>
    <row r="92" spans="1:80" ht="15" customHeight="1">
      <c r="A92" s="410"/>
      <c r="B92" s="411"/>
      <c r="C92" s="411"/>
      <c r="D92" s="412"/>
      <c r="E92" s="438" t="s">
        <v>560</v>
      </c>
      <c r="F92" s="439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H92" s="439"/>
      <c r="AI92" s="439"/>
      <c r="AJ92" s="439"/>
      <c r="AK92" s="439"/>
      <c r="AL92" s="439"/>
      <c r="AM92" s="439"/>
      <c r="AN92" s="439"/>
      <c r="AO92" s="439"/>
      <c r="AP92" s="439"/>
      <c r="AQ92" s="439"/>
      <c r="AR92" s="440"/>
      <c r="AS92" s="410">
        <v>20</v>
      </c>
      <c r="AT92" s="411"/>
      <c r="AU92" s="411"/>
      <c r="AV92" s="411"/>
      <c r="AW92" s="411"/>
      <c r="AX92" s="411"/>
      <c r="AY92" s="411"/>
      <c r="AZ92" s="411"/>
      <c r="BA92" s="411"/>
      <c r="BB92" s="412"/>
      <c r="BC92" s="398">
        <v>15</v>
      </c>
      <c r="BD92" s="399"/>
      <c r="BE92" s="399"/>
      <c r="BF92" s="399"/>
      <c r="BG92" s="399"/>
      <c r="BH92" s="399"/>
      <c r="BI92" s="399"/>
      <c r="BJ92" s="399"/>
      <c r="BK92" s="399"/>
      <c r="BL92" s="399"/>
      <c r="BM92" s="400"/>
      <c r="BN92" s="486">
        <f>AS92*BC92</f>
        <v>300</v>
      </c>
      <c r="BO92" s="487"/>
      <c r="BP92" s="487"/>
      <c r="BQ92" s="487"/>
      <c r="BR92" s="487"/>
      <c r="BS92" s="487"/>
      <c r="BT92" s="487"/>
      <c r="BU92" s="487"/>
      <c r="BV92" s="487"/>
      <c r="BW92" s="487"/>
      <c r="BX92" s="487"/>
      <c r="BY92" s="487"/>
      <c r="BZ92" s="487"/>
      <c r="CA92" s="487"/>
      <c r="CB92" s="488"/>
    </row>
    <row r="93" spans="1:80" ht="15" customHeight="1">
      <c r="A93" s="410"/>
      <c r="B93" s="411"/>
      <c r="C93" s="411"/>
      <c r="D93" s="412"/>
      <c r="E93" s="438" t="s">
        <v>561</v>
      </c>
      <c r="F93" s="439"/>
      <c r="G93" s="439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  <c r="T93" s="439"/>
      <c r="U93" s="439"/>
      <c r="V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H93" s="439"/>
      <c r="AI93" s="439"/>
      <c r="AJ93" s="439"/>
      <c r="AK93" s="439"/>
      <c r="AL93" s="439"/>
      <c r="AM93" s="439"/>
      <c r="AN93" s="439"/>
      <c r="AO93" s="439"/>
      <c r="AP93" s="439"/>
      <c r="AQ93" s="439"/>
      <c r="AR93" s="440"/>
      <c r="AS93" s="410">
        <v>5</v>
      </c>
      <c r="AT93" s="411"/>
      <c r="AU93" s="411"/>
      <c r="AV93" s="411"/>
      <c r="AW93" s="411"/>
      <c r="AX93" s="411"/>
      <c r="AY93" s="411"/>
      <c r="AZ93" s="411"/>
      <c r="BA93" s="411"/>
      <c r="BB93" s="412"/>
      <c r="BC93" s="398">
        <v>27</v>
      </c>
      <c r="BD93" s="399"/>
      <c r="BE93" s="399"/>
      <c r="BF93" s="399"/>
      <c r="BG93" s="399"/>
      <c r="BH93" s="399"/>
      <c r="BI93" s="399"/>
      <c r="BJ93" s="399"/>
      <c r="BK93" s="399"/>
      <c r="BL93" s="399"/>
      <c r="BM93" s="400"/>
      <c r="BN93" s="486">
        <f>AS93*BC93</f>
        <v>135</v>
      </c>
      <c r="BO93" s="487"/>
      <c r="BP93" s="487"/>
      <c r="BQ93" s="487"/>
      <c r="BR93" s="487"/>
      <c r="BS93" s="487"/>
      <c r="BT93" s="487"/>
      <c r="BU93" s="487"/>
      <c r="BV93" s="487"/>
      <c r="BW93" s="487"/>
      <c r="BX93" s="487"/>
      <c r="BY93" s="487"/>
      <c r="BZ93" s="487"/>
      <c r="CA93" s="487"/>
      <c r="CB93" s="488"/>
    </row>
    <row r="94" spans="1:80" ht="15" customHeight="1">
      <c r="A94" s="410"/>
      <c r="B94" s="411"/>
      <c r="C94" s="411"/>
      <c r="D94" s="412"/>
      <c r="E94" s="438" t="s">
        <v>562</v>
      </c>
      <c r="F94" s="439"/>
      <c r="G94" s="439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  <c r="T94" s="439"/>
      <c r="U94" s="439"/>
      <c r="V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H94" s="439"/>
      <c r="AI94" s="439"/>
      <c r="AJ94" s="439"/>
      <c r="AK94" s="439"/>
      <c r="AL94" s="439"/>
      <c r="AM94" s="439"/>
      <c r="AN94" s="439"/>
      <c r="AO94" s="439"/>
      <c r="AP94" s="439"/>
      <c r="AQ94" s="439"/>
      <c r="AR94" s="440"/>
      <c r="AS94" s="410">
        <v>2</v>
      </c>
      <c r="AT94" s="411"/>
      <c r="AU94" s="411"/>
      <c r="AV94" s="411"/>
      <c r="AW94" s="411"/>
      <c r="AX94" s="411"/>
      <c r="AY94" s="411"/>
      <c r="AZ94" s="411"/>
      <c r="BA94" s="411"/>
      <c r="BB94" s="412"/>
      <c r="BC94" s="398">
        <v>350</v>
      </c>
      <c r="BD94" s="399"/>
      <c r="BE94" s="399"/>
      <c r="BF94" s="399"/>
      <c r="BG94" s="399"/>
      <c r="BH94" s="399"/>
      <c r="BI94" s="399"/>
      <c r="BJ94" s="399"/>
      <c r="BK94" s="399"/>
      <c r="BL94" s="399"/>
      <c r="BM94" s="400"/>
      <c r="BN94" s="486">
        <f>AS94*BC94</f>
        <v>700</v>
      </c>
      <c r="BO94" s="487"/>
      <c r="BP94" s="487"/>
      <c r="BQ94" s="487"/>
      <c r="BR94" s="487"/>
      <c r="BS94" s="487"/>
      <c r="BT94" s="487"/>
      <c r="BU94" s="487"/>
      <c r="BV94" s="487"/>
      <c r="BW94" s="487"/>
      <c r="BX94" s="487"/>
      <c r="BY94" s="487"/>
      <c r="BZ94" s="487"/>
      <c r="CA94" s="487"/>
      <c r="CB94" s="488"/>
    </row>
    <row r="95" spans="1:80" ht="15" customHeight="1">
      <c r="A95" s="410"/>
      <c r="B95" s="411"/>
      <c r="C95" s="411"/>
      <c r="D95" s="412"/>
      <c r="E95" s="438" t="s">
        <v>496</v>
      </c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39"/>
      <c r="AL95" s="439"/>
      <c r="AM95" s="439"/>
      <c r="AN95" s="439"/>
      <c r="AO95" s="439"/>
      <c r="AP95" s="439"/>
      <c r="AQ95" s="439"/>
      <c r="AR95" s="440"/>
      <c r="AS95" s="410">
        <v>2</v>
      </c>
      <c r="AT95" s="411"/>
      <c r="AU95" s="411"/>
      <c r="AV95" s="411"/>
      <c r="AW95" s="411"/>
      <c r="AX95" s="411"/>
      <c r="AY95" s="411"/>
      <c r="AZ95" s="411"/>
      <c r="BA95" s="411"/>
      <c r="BB95" s="412"/>
      <c r="BC95" s="398">
        <v>145</v>
      </c>
      <c r="BD95" s="399"/>
      <c r="BE95" s="399"/>
      <c r="BF95" s="399"/>
      <c r="BG95" s="399"/>
      <c r="BH95" s="399"/>
      <c r="BI95" s="399"/>
      <c r="BJ95" s="399"/>
      <c r="BK95" s="399"/>
      <c r="BL95" s="399"/>
      <c r="BM95" s="400"/>
      <c r="BN95" s="486">
        <f>AS95*BC95</f>
        <v>290</v>
      </c>
      <c r="BO95" s="487"/>
      <c r="BP95" s="487"/>
      <c r="BQ95" s="487"/>
      <c r="BR95" s="487"/>
      <c r="BS95" s="487"/>
      <c r="BT95" s="487"/>
      <c r="BU95" s="487"/>
      <c r="BV95" s="487"/>
      <c r="BW95" s="487"/>
      <c r="BX95" s="487"/>
      <c r="BY95" s="487"/>
      <c r="BZ95" s="487"/>
      <c r="CA95" s="487"/>
      <c r="CB95" s="488"/>
    </row>
    <row r="96" spans="1:80" ht="15" customHeight="1">
      <c r="A96" s="398"/>
      <c r="B96" s="399"/>
      <c r="C96" s="399"/>
      <c r="D96" s="400"/>
      <c r="E96" s="416" t="s">
        <v>555</v>
      </c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417"/>
      <c r="AJ96" s="417"/>
      <c r="AK96" s="417"/>
      <c r="AL96" s="417"/>
      <c r="AM96" s="417"/>
      <c r="AN96" s="417"/>
      <c r="AO96" s="417"/>
      <c r="AP96" s="417"/>
      <c r="AQ96" s="417"/>
      <c r="AR96" s="418"/>
      <c r="AS96" s="410">
        <v>2</v>
      </c>
      <c r="AT96" s="411"/>
      <c r="AU96" s="411"/>
      <c r="AV96" s="411"/>
      <c r="AW96" s="411"/>
      <c r="AX96" s="411"/>
      <c r="AY96" s="411"/>
      <c r="AZ96" s="411"/>
      <c r="BA96" s="411"/>
      <c r="BB96" s="412"/>
      <c r="BC96" s="395">
        <v>580</v>
      </c>
      <c r="BD96" s="396"/>
      <c r="BE96" s="396"/>
      <c r="BF96" s="396"/>
      <c r="BG96" s="396"/>
      <c r="BH96" s="396"/>
      <c r="BI96" s="396"/>
      <c r="BJ96" s="396"/>
      <c r="BK96" s="396"/>
      <c r="BL96" s="396"/>
      <c r="BM96" s="397"/>
      <c r="BN96" s="533">
        <f t="shared" si="0"/>
        <v>1160</v>
      </c>
      <c r="BO96" s="534"/>
      <c r="BP96" s="534"/>
      <c r="BQ96" s="534"/>
      <c r="BR96" s="534"/>
      <c r="BS96" s="534"/>
      <c r="BT96" s="534"/>
      <c r="BU96" s="534"/>
      <c r="BV96" s="534"/>
      <c r="BW96" s="534"/>
      <c r="BX96" s="534"/>
      <c r="BY96" s="534"/>
      <c r="BZ96" s="534"/>
      <c r="CA96" s="534"/>
      <c r="CB96" s="535"/>
    </row>
    <row r="97" spans="1:98" ht="15" customHeight="1">
      <c r="A97" s="398"/>
      <c r="B97" s="399"/>
      <c r="C97" s="399"/>
      <c r="D97" s="400"/>
      <c r="E97" s="416" t="s">
        <v>556</v>
      </c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17"/>
      <c r="AD97" s="417"/>
      <c r="AE97" s="417"/>
      <c r="AF97" s="417"/>
      <c r="AG97" s="417"/>
      <c r="AH97" s="417"/>
      <c r="AI97" s="417"/>
      <c r="AJ97" s="417"/>
      <c r="AK97" s="417"/>
      <c r="AL97" s="417"/>
      <c r="AM97" s="417"/>
      <c r="AN97" s="417"/>
      <c r="AO97" s="417"/>
      <c r="AP97" s="417"/>
      <c r="AQ97" s="417"/>
      <c r="AR97" s="418"/>
      <c r="AS97" s="590">
        <v>1</v>
      </c>
      <c r="AT97" s="591"/>
      <c r="AU97" s="591"/>
      <c r="AV97" s="591"/>
      <c r="AW97" s="591"/>
      <c r="AX97" s="591"/>
      <c r="AY97" s="591"/>
      <c r="AZ97" s="591"/>
      <c r="BA97" s="591"/>
      <c r="BB97" s="592"/>
      <c r="BC97" s="395">
        <v>372</v>
      </c>
      <c r="BD97" s="396"/>
      <c r="BE97" s="396"/>
      <c r="BF97" s="396"/>
      <c r="BG97" s="396"/>
      <c r="BH97" s="396"/>
      <c r="BI97" s="396"/>
      <c r="BJ97" s="396"/>
      <c r="BK97" s="396"/>
      <c r="BL97" s="396"/>
      <c r="BM97" s="397"/>
      <c r="BN97" s="533">
        <f t="shared" si="0"/>
        <v>372</v>
      </c>
      <c r="BO97" s="534"/>
      <c r="BP97" s="534"/>
      <c r="BQ97" s="534"/>
      <c r="BR97" s="534"/>
      <c r="BS97" s="534"/>
      <c r="BT97" s="534"/>
      <c r="BU97" s="534"/>
      <c r="BV97" s="534"/>
      <c r="BW97" s="534"/>
      <c r="BX97" s="534"/>
      <c r="BY97" s="534"/>
      <c r="BZ97" s="534"/>
      <c r="CA97" s="534"/>
      <c r="CB97" s="535"/>
    </row>
    <row r="98" spans="1:98" ht="15" customHeight="1">
      <c r="A98" s="398"/>
      <c r="B98" s="399"/>
      <c r="C98" s="399"/>
      <c r="D98" s="400"/>
      <c r="E98" s="416" t="s">
        <v>557</v>
      </c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417"/>
      <c r="AJ98" s="417"/>
      <c r="AK98" s="417"/>
      <c r="AL98" s="417"/>
      <c r="AM98" s="417"/>
      <c r="AN98" s="417"/>
      <c r="AO98" s="417"/>
      <c r="AP98" s="417"/>
      <c r="AQ98" s="417"/>
      <c r="AR98" s="418"/>
      <c r="AS98" s="590">
        <v>12</v>
      </c>
      <c r="AT98" s="591"/>
      <c r="AU98" s="591"/>
      <c r="AV98" s="591"/>
      <c r="AW98" s="591"/>
      <c r="AX98" s="591"/>
      <c r="AY98" s="591"/>
      <c r="AZ98" s="591"/>
      <c r="BA98" s="591"/>
      <c r="BB98" s="592"/>
      <c r="BC98" s="395">
        <v>25</v>
      </c>
      <c r="BD98" s="396"/>
      <c r="BE98" s="396"/>
      <c r="BF98" s="396"/>
      <c r="BG98" s="396"/>
      <c r="BH98" s="396"/>
      <c r="BI98" s="396"/>
      <c r="BJ98" s="396"/>
      <c r="BK98" s="396"/>
      <c r="BL98" s="396"/>
      <c r="BM98" s="397"/>
      <c r="BN98" s="533">
        <f t="shared" si="0"/>
        <v>300</v>
      </c>
      <c r="BO98" s="534"/>
      <c r="BP98" s="534"/>
      <c r="BQ98" s="534"/>
      <c r="BR98" s="534"/>
      <c r="BS98" s="534"/>
      <c r="BT98" s="534"/>
      <c r="BU98" s="534"/>
      <c r="BV98" s="534"/>
      <c r="BW98" s="534"/>
      <c r="BX98" s="534"/>
      <c r="BY98" s="534"/>
      <c r="BZ98" s="534"/>
      <c r="CA98" s="534"/>
      <c r="CB98" s="535"/>
    </row>
    <row r="99" spans="1:98" ht="15" customHeight="1">
      <c r="A99" s="398"/>
      <c r="B99" s="399"/>
      <c r="C99" s="399"/>
      <c r="D99" s="400"/>
      <c r="E99" s="416" t="s">
        <v>493</v>
      </c>
      <c r="F99" s="417"/>
      <c r="G99" s="417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17"/>
      <c r="AD99" s="417"/>
      <c r="AE99" s="417"/>
      <c r="AF99" s="417"/>
      <c r="AG99" s="417"/>
      <c r="AH99" s="417"/>
      <c r="AI99" s="417"/>
      <c r="AJ99" s="417"/>
      <c r="AK99" s="417"/>
      <c r="AL99" s="417"/>
      <c r="AM99" s="417"/>
      <c r="AN99" s="417"/>
      <c r="AO99" s="417"/>
      <c r="AP99" s="417"/>
      <c r="AQ99" s="417"/>
      <c r="AR99" s="418"/>
      <c r="AS99" s="410">
        <v>10</v>
      </c>
      <c r="AT99" s="411"/>
      <c r="AU99" s="411"/>
      <c r="AV99" s="411"/>
      <c r="AW99" s="411"/>
      <c r="AX99" s="411"/>
      <c r="AY99" s="411"/>
      <c r="AZ99" s="411"/>
      <c r="BA99" s="411"/>
      <c r="BB99" s="412"/>
      <c r="BC99" s="395">
        <v>120</v>
      </c>
      <c r="BD99" s="396"/>
      <c r="BE99" s="396"/>
      <c r="BF99" s="396"/>
      <c r="BG99" s="396"/>
      <c r="BH99" s="396"/>
      <c r="BI99" s="396"/>
      <c r="BJ99" s="396"/>
      <c r="BK99" s="396"/>
      <c r="BL99" s="396"/>
      <c r="BM99" s="397"/>
      <c r="BN99" s="533">
        <f t="shared" si="0"/>
        <v>1200</v>
      </c>
      <c r="BO99" s="534"/>
      <c r="BP99" s="534"/>
      <c r="BQ99" s="534"/>
      <c r="BR99" s="534"/>
      <c r="BS99" s="534"/>
      <c r="BT99" s="534"/>
      <c r="BU99" s="534"/>
      <c r="BV99" s="534"/>
      <c r="BW99" s="534"/>
      <c r="BX99" s="534"/>
      <c r="BY99" s="534"/>
      <c r="BZ99" s="534"/>
      <c r="CA99" s="534"/>
      <c r="CB99" s="535"/>
    </row>
    <row r="100" spans="1:98" ht="15" customHeight="1">
      <c r="A100" s="398"/>
      <c r="B100" s="399"/>
      <c r="C100" s="399"/>
      <c r="D100" s="400"/>
      <c r="E100" s="416" t="s">
        <v>558</v>
      </c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  <c r="AK100" s="417"/>
      <c r="AL100" s="417"/>
      <c r="AM100" s="417"/>
      <c r="AN100" s="417"/>
      <c r="AO100" s="417"/>
      <c r="AP100" s="417"/>
      <c r="AQ100" s="417"/>
      <c r="AR100" s="418"/>
      <c r="AS100" s="410">
        <v>10</v>
      </c>
      <c r="AT100" s="411"/>
      <c r="AU100" s="411"/>
      <c r="AV100" s="411"/>
      <c r="AW100" s="411"/>
      <c r="AX100" s="411"/>
      <c r="AY100" s="411"/>
      <c r="AZ100" s="411"/>
      <c r="BA100" s="411"/>
      <c r="BB100" s="412"/>
      <c r="BC100" s="395">
        <v>22.5</v>
      </c>
      <c r="BD100" s="396"/>
      <c r="BE100" s="396"/>
      <c r="BF100" s="396"/>
      <c r="BG100" s="396"/>
      <c r="BH100" s="396"/>
      <c r="BI100" s="396"/>
      <c r="BJ100" s="396"/>
      <c r="BK100" s="396"/>
      <c r="BL100" s="396"/>
      <c r="BM100" s="397"/>
      <c r="BN100" s="533">
        <f t="shared" si="0"/>
        <v>225</v>
      </c>
      <c r="BO100" s="534"/>
      <c r="BP100" s="534"/>
      <c r="BQ100" s="534"/>
      <c r="BR100" s="534"/>
      <c r="BS100" s="534"/>
      <c r="BT100" s="534"/>
      <c r="BU100" s="534"/>
      <c r="BV100" s="534"/>
      <c r="BW100" s="534"/>
      <c r="BX100" s="534"/>
      <c r="BY100" s="534"/>
      <c r="BZ100" s="534"/>
      <c r="CA100" s="534"/>
      <c r="CB100" s="535"/>
    </row>
    <row r="101" spans="1:98" ht="15" customHeight="1">
      <c r="A101" s="398"/>
      <c r="B101" s="399"/>
      <c r="C101" s="399"/>
      <c r="D101" s="400"/>
      <c r="E101" s="416" t="s">
        <v>559</v>
      </c>
      <c r="F101" s="417"/>
      <c r="G101" s="417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417"/>
      <c r="AJ101" s="417"/>
      <c r="AK101" s="417"/>
      <c r="AL101" s="417"/>
      <c r="AM101" s="417"/>
      <c r="AN101" s="417"/>
      <c r="AO101" s="417"/>
      <c r="AP101" s="417"/>
      <c r="AQ101" s="417"/>
      <c r="AR101" s="418"/>
      <c r="AS101" s="410">
        <v>10</v>
      </c>
      <c r="AT101" s="411"/>
      <c r="AU101" s="411"/>
      <c r="AV101" s="411"/>
      <c r="AW101" s="411"/>
      <c r="AX101" s="411"/>
      <c r="AY101" s="411"/>
      <c r="AZ101" s="411"/>
      <c r="BA101" s="411"/>
      <c r="BB101" s="412"/>
      <c r="BC101" s="395">
        <v>45.7</v>
      </c>
      <c r="BD101" s="396"/>
      <c r="BE101" s="396"/>
      <c r="BF101" s="396"/>
      <c r="BG101" s="396"/>
      <c r="BH101" s="396"/>
      <c r="BI101" s="396"/>
      <c r="BJ101" s="396"/>
      <c r="BK101" s="396"/>
      <c r="BL101" s="396"/>
      <c r="BM101" s="397"/>
      <c r="BN101" s="533">
        <f t="shared" si="0"/>
        <v>457</v>
      </c>
      <c r="BO101" s="534"/>
      <c r="BP101" s="534"/>
      <c r="BQ101" s="534"/>
      <c r="BR101" s="534"/>
      <c r="BS101" s="534"/>
      <c r="BT101" s="534"/>
      <c r="BU101" s="534"/>
      <c r="BV101" s="534"/>
      <c r="BW101" s="534"/>
      <c r="BX101" s="534"/>
      <c r="BY101" s="534"/>
      <c r="BZ101" s="534"/>
      <c r="CA101" s="534"/>
      <c r="CB101" s="535"/>
    </row>
    <row r="102" spans="1:98" ht="15" customHeight="1">
      <c r="A102" s="438"/>
      <c r="B102" s="439"/>
      <c r="C102" s="439"/>
      <c r="D102" s="440"/>
      <c r="E102" s="404" t="s">
        <v>119</v>
      </c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5"/>
      <c r="T102" s="405"/>
      <c r="U102" s="405"/>
      <c r="V102" s="405"/>
      <c r="W102" s="405"/>
      <c r="X102" s="405"/>
      <c r="Y102" s="405"/>
      <c r="Z102" s="405"/>
      <c r="AA102" s="405"/>
      <c r="AB102" s="405"/>
      <c r="AC102" s="405"/>
      <c r="AD102" s="405"/>
      <c r="AE102" s="405"/>
      <c r="AF102" s="405"/>
      <c r="AG102" s="405"/>
      <c r="AH102" s="405"/>
      <c r="AI102" s="405"/>
      <c r="AJ102" s="405"/>
      <c r="AK102" s="405"/>
      <c r="AL102" s="405"/>
      <c r="AM102" s="405"/>
      <c r="AN102" s="405"/>
      <c r="AO102" s="405"/>
      <c r="AP102" s="405"/>
      <c r="AQ102" s="405"/>
      <c r="AR102" s="406"/>
      <c r="AS102" s="410" t="s">
        <v>9</v>
      </c>
      <c r="AT102" s="411"/>
      <c r="AU102" s="411"/>
      <c r="AV102" s="411"/>
      <c r="AW102" s="411"/>
      <c r="AX102" s="411"/>
      <c r="AY102" s="411"/>
      <c r="AZ102" s="411"/>
      <c r="BA102" s="411"/>
      <c r="BB102" s="412"/>
      <c r="BC102" s="398" t="s">
        <v>9</v>
      </c>
      <c r="BD102" s="399"/>
      <c r="BE102" s="399"/>
      <c r="BF102" s="399"/>
      <c r="BG102" s="399"/>
      <c r="BH102" s="399"/>
      <c r="BI102" s="399"/>
      <c r="BJ102" s="399"/>
      <c r="BK102" s="399"/>
      <c r="BL102" s="399"/>
      <c r="BM102" s="400"/>
      <c r="BN102" s="623">
        <f>SUM(BN86:CB101)</f>
        <v>22289</v>
      </c>
      <c r="BO102" s="624"/>
      <c r="BP102" s="624"/>
      <c r="BQ102" s="624"/>
      <c r="BR102" s="624"/>
      <c r="BS102" s="624"/>
      <c r="BT102" s="624"/>
      <c r="BU102" s="624"/>
      <c r="BV102" s="624"/>
      <c r="BW102" s="624"/>
      <c r="BX102" s="624"/>
      <c r="BY102" s="624"/>
      <c r="BZ102" s="624"/>
      <c r="CA102" s="624"/>
      <c r="CB102" s="625"/>
    </row>
    <row r="103" spans="1:98" ht="15" customHeight="1">
      <c r="A103" s="438"/>
      <c r="B103" s="439"/>
      <c r="C103" s="439"/>
      <c r="D103" s="440"/>
      <c r="E103" s="404" t="s">
        <v>120</v>
      </c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  <c r="U103" s="405"/>
      <c r="V103" s="405"/>
      <c r="W103" s="405"/>
      <c r="X103" s="405"/>
      <c r="Y103" s="405"/>
      <c r="Z103" s="405"/>
      <c r="AA103" s="405"/>
      <c r="AB103" s="405"/>
      <c r="AC103" s="405"/>
      <c r="AD103" s="405"/>
      <c r="AE103" s="405"/>
      <c r="AF103" s="405"/>
      <c r="AG103" s="405"/>
      <c r="AH103" s="405"/>
      <c r="AI103" s="405"/>
      <c r="AJ103" s="405"/>
      <c r="AK103" s="405"/>
      <c r="AL103" s="405"/>
      <c r="AM103" s="405"/>
      <c r="AN103" s="405"/>
      <c r="AO103" s="405"/>
      <c r="AP103" s="405"/>
      <c r="AQ103" s="405"/>
      <c r="AR103" s="406"/>
      <c r="AS103" s="410" t="s">
        <v>9</v>
      </c>
      <c r="AT103" s="411"/>
      <c r="AU103" s="411"/>
      <c r="AV103" s="411"/>
      <c r="AW103" s="411"/>
      <c r="AX103" s="411"/>
      <c r="AY103" s="411"/>
      <c r="AZ103" s="411"/>
      <c r="BA103" s="411"/>
      <c r="BB103" s="412"/>
      <c r="BC103" s="398" t="s">
        <v>9</v>
      </c>
      <c r="BD103" s="399"/>
      <c r="BE103" s="399"/>
      <c r="BF103" s="399"/>
      <c r="BG103" s="399"/>
      <c r="BH103" s="399"/>
      <c r="BI103" s="399"/>
      <c r="BJ103" s="399"/>
      <c r="BK103" s="399"/>
      <c r="BL103" s="399"/>
      <c r="BM103" s="400"/>
      <c r="BN103" s="623">
        <f>BN102</f>
        <v>22289</v>
      </c>
      <c r="BO103" s="624"/>
      <c r="BP103" s="624"/>
      <c r="BQ103" s="624"/>
      <c r="BR103" s="624"/>
      <c r="BS103" s="624"/>
      <c r="BT103" s="624"/>
      <c r="BU103" s="624"/>
      <c r="BV103" s="624"/>
      <c r="BW103" s="624"/>
      <c r="BX103" s="624"/>
      <c r="BY103" s="624"/>
      <c r="BZ103" s="624"/>
      <c r="CA103" s="624"/>
      <c r="CB103" s="625"/>
      <c r="CT103" s="29">
        <f>'[1]Лист 1 '!H96+'[1]Лист 1 '!H97+'[1]Лист 1 '!H98+'[1]Лист 1 '!H99+'[1]Лист 1 '!H100</f>
        <v>0</v>
      </c>
    </row>
    <row r="104" spans="1:98" s="23" customFormat="1" ht="21.75" customHeight="1">
      <c r="A104" s="380" t="s">
        <v>547</v>
      </c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  <c r="AM104" s="267"/>
      <c r="AN104" s="267"/>
      <c r="AO104" s="267"/>
      <c r="AP104" s="267"/>
      <c r="AQ104" s="267"/>
      <c r="AR104" s="267"/>
      <c r="AS104" s="267"/>
      <c r="AT104" s="267"/>
      <c r="AU104" s="267"/>
      <c r="AV104" s="267"/>
      <c r="AW104" s="267"/>
      <c r="AX104" s="267"/>
      <c r="AY104" s="267"/>
      <c r="AZ104" s="267"/>
      <c r="BA104" s="267"/>
      <c r="BB104" s="267"/>
      <c r="BC104" s="267"/>
      <c r="BD104" s="267"/>
      <c r="BE104" s="267"/>
      <c r="BF104" s="267"/>
      <c r="BG104" s="267"/>
      <c r="BH104" s="267"/>
      <c r="BI104" s="267"/>
      <c r="BJ104" s="267"/>
      <c r="BK104" s="267"/>
      <c r="BL104" s="267"/>
      <c r="BM104" s="267"/>
      <c r="BN104" s="267"/>
      <c r="BO104" s="267"/>
      <c r="BP104" s="267"/>
      <c r="BQ104" s="267"/>
      <c r="BR104" s="267"/>
      <c r="BS104" s="267"/>
      <c r="BT104" s="267"/>
      <c r="BU104" s="267"/>
      <c r="BV104" s="267"/>
      <c r="BW104" s="267"/>
      <c r="BX104" s="267"/>
      <c r="BY104" s="267"/>
      <c r="BZ104" s="267"/>
      <c r="CA104" s="267"/>
      <c r="CB104" s="267"/>
    </row>
    <row r="105" spans="1:98" s="25" customFormat="1" ht="9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</row>
    <row r="106" spans="1:98">
      <c r="A106" s="377" t="s">
        <v>89</v>
      </c>
      <c r="B106" s="378"/>
      <c r="C106" s="378"/>
      <c r="D106" s="379"/>
      <c r="E106" s="377" t="s">
        <v>121</v>
      </c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77" t="s">
        <v>123</v>
      </c>
      <c r="AT106" s="378"/>
      <c r="AU106" s="378"/>
      <c r="AV106" s="378"/>
      <c r="AW106" s="378"/>
      <c r="AX106" s="378"/>
      <c r="AY106" s="378"/>
      <c r="AZ106" s="378"/>
      <c r="BA106" s="378"/>
      <c r="BB106" s="379"/>
      <c r="BC106" s="377" t="s">
        <v>224</v>
      </c>
      <c r="BD106" s="378"/>
      <c r="BE106" s="378"/>
      <c r="BF106" s="378"/>
      <c r="BG106" s="378"/>
      <c r="BH106" s="378"/>
      <c r="BI106" s="378"/>
      <c r="BJ106" s="378"/>
      <c r="BK106" s="378"/>
      <c r="BL106" s="378"/>
      <c r="BM106" s="379"/>
      <c r="BN106" s="377" t="s">
        <v>78</v>
      </c>
      <c r="BO106" s="378"/>
      <c r="BP106" s="378"/>
      <c r="BQ106" s="378"/>
      <c r="BR106" s="378"/>
      <c r="BS106" s="378"/>
      <c r="BT106" s="378"/>
      <c r="BU106" s="378"/>
      <c r="BV106" s="378"/>
      <c r="BW106" s="378"/>
      <c r="BX106" s="378"/>
      <c r="BY106" s="378"/>
      <c r="BZ106" s="378"/>
      <c r="CA106" s="378"/>
      <c r="CB106" s="379"/>
    </row>
    <row r="107" spans="1:98">
      <c r="A107" s="374" t="s">
        <v>96</v>
      </c>
      <c r="B107" s="375"/>
      <c r="C107" s="375"/>
      <c r="D107" s="376"/>
      <c r="E107" s="374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  <c r="AA107" s="375"/>
      <c r="AB107" s="375"/>
      <c r="AC107" s="375"/>
      <c r="AD107" s="375"/>
      <c r="AE107" s="375"/>
      <c r="AF107" s="375"/>
      <c r="AG107" s="375"/>
      <c r="AH107" s="375"/>
      <c r="AI107" s="375"/>
      <c r="AJ107" s="375"/>
      <c r="AK107" s="375"/>
      <c r="AL107" s="375"/>
      <c r="AM107" s="375"/>
      <c r="AN107" s="375"/>
      <c r="AO107" s="375"/>
      <c r="AP107" s="375"/>
      <c r="AQ107" s="375"/>
      <c r="AR107" s="376"/>
      <c r="AS107" s="374"/>
      <c r="AT107" s="375"/>
      <c r="AU107" s="375"/>
      <c r="AV107" s="375"/>
      <c r="AW107" s="375"/>
      <c r="AX107" s="375"/>
      <c r="AY107" s="375"/>
      <c r="AZ107" s="375"/>
      <c r="BA107" s="375"/>
      <c r="BB107" s="376"/>
      <c r="BC107" s="374" t="s">
        <v>225</v>
      </c>
      <c r="BD107" s="375"/>
      <c r="BE107" s="375"/>
      <c r="BF107" s="375"/>
      <c r="BG107" s="375"/>
      <c r="BH107" s="375"/>
      <c r="BI107" s="375"/>
      <c r="BJ107" s="375"/>
      <c r="BK107" s="375"/>
      <c r="BL107" s="375"/>
      <c r="BM107" s="376"/>
      <c r="BN107" s="374" t="s">
        <v>226</v>
      </c>
      <c r="BO107" s="375"/>
      <c r="BP107" s="375"/>
      <c r="BQ107" s="375"/>
      <c r="BR107" s="375"/>
      <c r="BS107" s="375"/>
      <c r="BT107" s="375"/>
      <c r="BU107" s="375"/>
      <c r="BV107" s="375"/>
      <c r="BW107" s="375"/>
      <c r="BX107" s="375"/>
      <c r="BY107" s="375"/>
      <c r="BZ107" s="375"/>
      <c r="CA107" s="375"/>
      <c r="CB107" s="376"/>
    </row>
    <row r="108" spans="1:98">
      <c r="A108" s="374"/>
      <c r="B108" s="375"/>
      <c r="C108" s="375"/>
      <c r="D108" s="376"/>
      <c r="E108" s="374"/>
      <c r="F108" s="375"/>
      <c r="G108" s="375"/>
      <c r="H108" s="375"/>
      <c r="I108" s="375"/>
      <c r="J108" s="375"/>
      <c r="K108" s="375"/>
      <c r="L108" s="375"/>
      <c r="M108" s="375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  <c r="AA108" s="375"/>
      <c r="AB108" s="375"/>
      <c r="AC108" s="375"/>
      <c r="AD108" s="375"/>
      <c r="AE108" s="375"/>
      <c r="AF108" s="375"/>
      <c r="AG108" s="375"/>
      <c r="AH108" s="375"/>
      <c r="AI108" s="375"/>
      <c r="AJ108" s="375"/>
      <c r="AK108" s="375"/>
      <c r="AL108" s="375"/>
      <c r="AM108" s="375"/>
      <c r="AN108" s="375"/>
      <c r="AO108" s="375"/>
      <c r="AP108" s="375"/>
      <c r="AQ108" s="375"/>
      <c r="AR108" s="376"/>
      <c r="AS108" s="374"/>
      <c r="AT108" s="375"/>
      <c r="AU108" s="375"/>
      <c r="AV108" s="375"/>
      <c r="AW108" s="375"/>
      <c r="AX108" s="375"/>
      <c r="AY108" s="375"/>
      <c r="AZ108" s="375"/>
      <c r="BA108" s="375"/>
      <c r="BB108" s="376"/>
      <c r="BC108" s="374" t="s">
        <v>130</v>
      </c>
      <c r="BD108" s="375"/>
      <c r="BE108" s="375"/>
      <c r="BF108" s="375"/>
      <c r="BG108" s="375"/>
      <c r="BH108" s="375"/>
      <c r="BI108" s="375"/>
      <c r="BJ108" s="375"/>
      <c r="BK108" s="375"/>
      <c r="BL108" s="375"/>
      <c r="BM108" s="376"/>
      <c r="BN108" s="374"/>
      <c r="BO108" s="375"/>
      <c r="BP108" s="375"/>
      <c r="BQ108" s="375"/>
      <c r="BR108" s="375"/>
      <c r="BS108" s="375"/>
      <c r="BT108" s="375"/>
      <c r="BU108" s="375"/>
      <c r="BV108" s="375"/>
      <c r="BW108" s="375"/>
      <c r="BX108" s="375"/>
      <c r="BY108" s="375"/>
      <c r="BZ108" s="375"/>
      <c r="CA108" s="375"/>
      <c r="CB108" s="376"/>
    </row>
    <row r="109" spans="1:98">
      <c r="A109" s="383"/>
      <c r="B109" s="384"/>
      <c r="C109" s="384"/>
      <c r="D109" s="385"/>
      <c r="E109" s="383">
        <v>1</v>
      </c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4"/>
      <c r="AL109" s="384"/>
      <c r="AM109" s="384"/>
      <c r="AN109" s="384"/>
      <c r="AO109" s="384"/>
      <c r="AP109" s="384"/>
      <c r="AQ109" s="384"/>
      <c r="AR109" s="385"/>
      <c r="AS109" s="383">
        <v>2</v>
      </c>
      <c r="AT109" s="384"/>
      <c r="AU109" s="384"/>
      <c r="AV109" s="384"/>
      <c r="AW109" s="384"/>
      <c r="AX109" s="384"/>
      <c r="AY109" s="384"/>
      <c r="AZ109" s="384"/>
      <c r="BA109" s="384"/>
      <c r="BB109" s="385"/>
      <c r="BC109" s="383">
        <v>3</v>
      </c>
      <c r="BD109" s="384"/>
      <c r="BE109" s="384"/>
      <c r="BF109" s="384"/>
      <c r="BG109" s="384"/>
      <c r="BH109" s="384"/>
      <c r="BI109" s="384"/>
      <c r="BJ109" s="384"/>
      <c r="BK109" s="384"/>
      <c r="BL109" s="384"/>
      <c r="BM109" s="385"/>
      <c r="BN109" s="383">
        <v>4</v>
      </c>
      <c r="BO109" s="384"/>
      <c r="BP109" s="384"/>
      <c r="BQ109" s="384"/>
      <c r="BR109" s="384"/>
      <c r="BS109" s="384"/>
      <c r="BT109" s="384"/>
      <c r="BU109" s="384"/>
      <c r="BV109" s="384"/>
      <c r="BW109" s="384"/>
      <c r="BX109" s="384"/>
      <c r="BY109" s="384"/>
      <c r="BZ109" s="384"/>
      <c r="CA109" s="384"/>
      <c r="CB109" s="385"/>
    </row>
    <row r="110" spans="1:98" ht="15" customHeight="1">
      <c r="A110" s="560">
        <v>1</v>
      </c>
      <c r="B110" s="561"/>
      <c r="C110" s="561"/>
      <c r="D110" s="562"/>
      <c r="E110" s="563" t="s">
        <v>434</v>
      </c>
      <c r="F110" s="564"/>
      <c r="G110" s="564"/>
      <c r="H110" s="564"/>
      <c r="I110" s="564"/>
      <c r="J110" s="564"/>
      <c r="K110" s="564"/>
      <c r="L110" s="564"/>
      <c r="M110" s="564"/>
      <c r="N110" s="564"/>
      <c r="O110" s="564"/>
      <c r="P110" s="564"/>
      <c r="Q110" s="564"/>
      <c r="R110" s="564"/>
      <c r="S110" s="564"/>
      <c r="T110" s="564"/>
      <c r="U110" s="564"/>
      <c r="V110" s="564"/>
      <c r="W110" s="564"/>
      <c r="X110" s="564"/>
      <c r="Y110" s="564"/>
      <c r="Z110" s="564"/>
      <c r="AA110" s="564"/>
      <c r="AB110" s="564"/>
      <c r="AC110" s="564"/>
      <c r="AD110" s="564"/>
      <c r="AE110" s="564"/>
      <c r="AF110" s="564"/>
      <c r="AG110" s="564"/>
      <c r="AH110" s="564"/>
      <c r="AI110" s="564"/>
      <c r="AJ110" s="564"/>
      <c r="AK110" s="564"/>
      <c r="AL110" s="564"/>
      <c r="AM110" s="564"/>
      <c r="AN110" s="564"/>
      <c r="AO110" s="564"/>
      <c r="AP110" s="564"/>
      <c r="AQ110" s="564"/>
      <c r="AR110" s="565"/>
      <c r="AS110" s="410"/>
      <c r="AT110" s="411"/>
      <c r="AU110" s="411"/>
      <c r="AV110" s="411"/>
      <c r="AW110" s="411"/>
      <c r="AX110" s="411"/>
      <c r="AY110" s="411"/>
      <c r="AZ110" s="411"/>
      <c r="BA110" s="411"/>
      <c r="BB110" s="412"/>
      <c r="BC110" s="398"/>
      <c r="BD110" s="399"/>
      <c r="BE110" s="399"/>
      <c r="BF110" s="399"/>
      <c r="BG110" s="399"/>
      <c r="BH110" s="399"/>
      <c r="BI110" s="399"/>
      <c r="BJ110" s="399"/>
      <c r="BK110" s="399"/>
      <c r="BL110" s="399"/>
      <c r="BM110" s="400"/>
      <c r="BN110" s="540">
        <f>SUM(BN111:CB131)</f>
        <v>33220</v>
      </c>
      <c r="BO110" s="541"/>
      <c r="BP110" s="541"/>
      <c r="BQ110" s="541"/>
      <c r="BR110" s="541"/>
      <c r="BS110" s="541"/>
      <c r="BT110" s="541"/>
      <c r="BU110" s="541"/>
      <c r="BV110" s="541"/>
      <c r="BW110" s="541"/>
      <c r="BX110" s="541"/>
      <c r="BY110" s="541"/>
      <c r="BZ110" s="541"/>
      <c r="CA110" s="541"/>
      <c r="CB110" s="542"/>
    </row>
    <row r="111" spans="1:98" ht="15" customHeight="1">
      <c r="A111" s="398"/>
      <c r="B111" s="399"/>
      <c r="C111" s="399"/>
      <c r="D111" s="400"/>
      <c r="E111" s="416" t="s">
        <v>435</v>
      </c>
      <c r="F111" s="531"/>
      <c r="G111" s="531"/>
      <c r="H111" s="531"/>
      <c r="I111" s="531"/>
      <c r="J111" s="531"/>
      <c r="K111" s="531"/>
      <c r="L111" s="531"/>
      <c r="M111" s="531"/>
      <c r="N111" s="531"/>
      <c r="O111" s="531"/>
      <c r="P111" s="531"/>
      <c r="Q111" s="531"/>
      <c r="R111" s="531"/>
      <c r="S111" s="531"/>
      <c r="T111" s="531"/>
      <c r="U111" s="531"/>
      <c r="V111" s="531"/>
      <c r="W111" s="531"/>
      <c r="X111" s="531"/>
      <c r="Y111" s="531"/>
      <c r="Z111" s="531"/>
      <c r="AA111" s="531"/>
      <c r="AB111" s="531"/>
      <c r="AC111" s="531"/>
      <c r="AD111" s="531"/>
      <c r="AE111" s="531"/>
      <c r="AF111" s="531"/>
      <c r="AG111" s="531"/>
      <c r="AH111" s="531"/>
      <c r="AI111" s="531"/>
      <c r="AJ111" s="531"/>
      <c r="AK111" s="531"/>
      <c r="AL111" s="531"/>
      <c r="AM111" s="531"/>
      <c r="AN111" s="531"/>
      <c r="AO111" s="531"/>
      <c r="AP111" s="531"/>
      <c r="AQ111" s="531"/>
      <c r="AR111" s="532"/>
      <c r="AS111" s="410">
        <v>20</v>
      </c>
      <c r="AT111" s="411"/>
      <c r="AU111" s="411"/>
      <c r="AV111" s="411"/>
      <c r="AW111" s="411"/>
      <c r="AX111" s="411"/>
      <c r="AY111" s="411"/>
      <c r="AZ111" s="411"/>
      <c r="BA111" s="411"/>
      <c r="BB111" s="412"/>
      <c r="BC111" s="395">
        <v>230</v>
      </c>
      <c r="BD111" s="396"/>
      <c r="BE111" s="396"/>
      <c r="BF111" s="396"/>
      <c r="BG111" s="396"/>
      <c r="BH111" s="396"/>
      <c r="BI111" s="396"/>
      <c r="BJ111" s="396"/>
      <c r="BK111" s="396"/>
      <c r="BL111" s="396"/>
      <c r="BM111" s="397"/>
      <c r="BN111" s="533">
        <f t="shared" ref="BN111:BN131" si="1">BC111*AS111</f>
        <v>4600</v>
      </c>
      <c r="BO111" s="534"/>
      <c r="BP111" s="534"/>
      <c r="BQ111" s="534"/>
      <c r="BR111" s="534"/>
      <c r="BS111" s="534"/>
      <c r="BT111" s="534"/>
      <c r="BU111" s="534"/>
      <c r="BV111" s="534"/>
      <c r="BW111" s="534"/>
      <c r="BX111" s="534"/>
      <c r="BY111" s="534"/>
      <c r="BZ111" s="534"/>
      <c r="CA111" s="534"/>
      <c r="CB111" s="535"/>
    </row>
    <row r="112" spans="1:98" ht="15" customHeight="1">
      <c r="A112" s="398"/>
      <c r="B112" s="399"/>
      <c r="C112" s="399"/>
      <c r="D112" s="400"/>
      <c r="E112" s="416" t="s">
        <v>436</v>
      </c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417"/>
      <c r="V112" s="417"/>
      <c r="W112" s="417"/>
      <c r="X112" s="417"/>
      <c r="Y112" s="417"/>
      <c r="Z112" s="417"/>
      <c r="AA112" s="417"/>
      <c r="AB112" s="417"/>
      <c r="AC112" s="417"/>
      <c r="AD112" s="417"/>
      <c r="AE112" s="417"/>
      <c r="AF112" s="417"/>
      <c r="AG112" s="417"/>
      <c r="AH112" s="417"/>
      <c r="AI112" s="417"/>
      <c r="AJ112" s="417"/>
      <c r="AK112" s="417"/>
      <c r="AL112" s="417"/>
      <c r="AM112" s="417"/>
      <c r="AN112" s="417"/>
      <c r="AO112" s="417"/>
      <c r="AP112" s="417"/>
      <c r="AQ112" s="417"/>
      <c r="AR112" s="418"/>
      <c r="AS112" s="410">
        <v>15</v>
      </c>
      <c r="AT112" s="411"/>
      <c r="AU112" s="411"/>
      <c r="AV112" s="411"/>
      <c r="AW112" s="411"/>
      <c r="AX112" s="411"/>
      <c r="AY112" s="411"/>
      <c r="AZ112" s="411"/>
      <c r="BA112" s="411"/>
      <c r="BB112" s="412"/>
      <c r="BC112" s="395">
        <v>56</v>
      </c>
      <c r="BD112" s="396"/>
      <c r="BE112" s="396"/>
      <c r="BF112" s="396"/>
      <c r="BG112" s="396"/>
      <c r="BH112" s="396"/>
      <c r="BI112" s="396"/>
      <c r="BJ112" s="396"/>
      <c r="BK112" s="396"/>
      <c r="BL112" s="396"/>
      <c r="BM112" s="397"/>
      <c r="BN112" s="533">
        <f t="shared" si="1"/>
        <v>840</v>
      </c>
      <c r="BO112" s="534"/>
      <c r="BP112" s="534"/>
      <c r="BQ112" s="534"/>
      <c r="BR112" s="534"/>
      <c r="BS112" s="534"/>
      <c r="BT112" s="534"/>
      <c r="BU112" s="534"/>
      <c r="BV112" s="534"/>
      <c r="BW112" s="534"/>
      <c r="BX112" s="534"/>
      <c r="BY112" s="534"/>
      <c r="BZ112" s="534"/>
      <c r="CA112" s="534"/>
      <c r="CB112" s="535"/>
    </row>
    <row r="113" spans="1:80" ht="15" customHeight="1">
      <c r="A113" s="398"/>
      <c r="B113" s="399"/>
      <c r="C113" s="399"/>
      <c r="D113" s="400"/>
      <c r="E113" s="416" t="s">
        <v>437</v>
      </c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17"/>
      <c r="AD113" s="417"/>
      <c r="AE113" s="417"/>
      <c r="AF113" s="417"/>
      <c r="AG113" s="417"/>
      <c r="AH113" s="417"/>
      <c r="AI113" s="417"/>
      <c r="AJ113" s="417"/>
      <c r="AK113" s="417"/>
      <c r="AL113" s="417"/>
      <c r="AM113" s="417"/>
      <c r="AN113" s="417"/>
      <c r="AO113" s="417"/>
      <c r="AP113" s="417"/>
      <c r="AQ113" s="417"/>
      <c r="AR113" s="418"/>
      <c r="AS113" s="410">
        <v>4</v>
      </c>
      <c r="AT113" s="411"/>
      <c r="AU113" s="411"/>
      <c r="AV113" s="411"/>
      <c r="AW113" s="411"/>
      <c r="AX113" s="411"/>
      <c r="AY113" s="411"/>
      <c r="AZ113" s="411"/>
      <c r="BA113" s="411"/>
      <c r="BB113" s="412"/>
      <c r="BC113" s="395">
        <v>45.25</v>
      </c>
      <c r="BD113" s="396"/>
      <c r="BE113" s="396"/>
      <c r="BF113" s="396"/>
      <c r="BG113" s="396"/>
      <c r="BH113" s="396"/>
      <c r="BI113" s="396"/>
      <c r="BJ113" s="396"/>
      <c r="BK113" s="396"/>
      <c r="BL113" s="396"/>
      <c r="BM113" s="397"/>
      <c r="BN113" s="533">
        <f t="shared" si="1"/>
        <v>181</v>
      </c>
      <c r="BO113" s="534"/>
      <c r="BP113" s="534"/>
      <c r="BQ113" s="534"/>
      <c r="BR113" s="534"/>
      <c r="BS113" s="534"/>
      <c r="BT113" s="534"/>
      <c r="BU113" s="534"/>
      <c r="BV113" s="534"/>
      <c r="BW113" s="534"/>
      <c r="BX113" s="534"/>
      <c r="BY113" s="534"/>
      <c r="BZ113" s="534"/>
      <c r="CA113" s="534"/>
      <c r="CB113" s="535"/>
    </row>
    <row r="114" spans="1:80" ht="15" customHeight="1">
      <c r="A114" s="398"/>
      <c r="B114" s="399"/>
      <c r="C114" s="399"/>
      <c r="D114" s="400"/>
      <c r="E114" s="416" t="s">
        <v>438</v>
      </c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7"/>
      <c r="U114" s="417"/>
      <c r="V114" s="417"/>
      <c r="W114" s="417"/>
      <c r="X114" s="417"/>
      <c r="Y114" s="417"/>
      <c r="Z114" s="417"/>
      <c r="AA114" s="417"/>
      <c r="AB114" s="417"/>
      <c r="AC114" s="417"/>
      <c r="AD114" s="417"/>
      <c r="AE114" s="417"/>
      <c r="AF114" s="417"/>
      <c r="AG114" s="417"/>
      <c r="AH114" s="417"/>
      <c r="AI114" s="417"/>
      <c r="AJ114" s="417"/>
      <c r="AK114" s="417"/>
      <c r="AL114" s="417"/>
      <c r="AM114" s="417"/>
      <c r="AN114" s="417"/>
      <c r="AO114" s="417"/>
      <c r="AP114" s="417"/>
      <c r="AQ114" s="417"/>
      <c r="AR114" s="418"/>
      <c r="AS114" s="410">
        <v>4</v>
      </c>
      <c r="AT114" s="411"/>
      <c r="AU114" s="411"/>
      <c r="AV114" s="411"/>
      <c r="AW114" s="411"/>
      <c r="AX114" s="411"/>
      <c r="AY114" s="411"/>
      <c r="AZ114" s="411"/>
      <c r="BA114" s="411"/>
      <c r="BB114" s="412"/>
      <c r="BC114" s="395">
        <v>70</v>
      </c>
      <c r="BD114" s="396"/>
      <c r="BE114" s="396"/>
      <c r="BF114" s="396"/>
      <c r="BG114" s="396"/>
      <c r="BH114" s="396"/>
      <c r="BI114" s="396"/>
      <c r="BJ114" s="396"/>
      <c r="BK114" s="396"/>
      <c r="BL114" s="396"/>
      <c r="BM114" s="397"/>
      <c r="BN114" s="533">
        <f t="shared" si="1"/>
        <v>280</v>
      </c>
      <c r="BO114" s="534"/>
      <c r="BP114" s="534"/>
      <c r="BQ114" s="534"/>
      <c r="BR114" s="534"/>
      <c r="BS114" s="534"/>
      <c r="BT114" s="534"/>
      <c r="BU114" s="534"/>
      <c r="BV114" s="534"/>
      <c r="BW114" s="534"/>
      <c r="BX114" s="534"/>
      <c r="BY114" s="534"/>
      <c r="BZ114" s="534"/>
      <c r="CA114" s="534"/>
      <c r="CB114" s="535"/>
    </row>
    <row r="115" spans="1:80" ht="15" customHeight="1">
      <c r="A115" s="398"/>
      <c r="B115" s="399"/>
      <c r="C115" s="399"/>
      <c r="D115" s="400"/>
      <c r="E115" s="416" t="s">
        <v>439</v>
      </c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417"/>
      <c r="AM115" s="417"/>
      <c r="AN115" s="417"/>
      <c r="AO115" s="417"/>
      <c r="AP115" s="417"/>
      <c r="AQ115" s="417"/>
      <c r="AR115" s="418"/>
      <c r="AS115" s="590">
        <v>20</v>
      </c>
      <c r="AT115" s="591"/>
      <c r="AU115" s="591"/>
      <c r="AV115" s="591"/>
      <c r="AW115" s="591"/>
      <c r="AX115" s="591"/>
      <c r="AY115" s="591"/>
      <c r="AZ115" s="591"/>
      <c r="BA115" s="591"/>
      <c r="BB115" s="592"/>
      <c r="BC115" s="395">
        <v>92</v>
      </c>
      <c r="BD115" s="396"/>
      <c r="BE115" s="396"/>
      <c r="BF115" s="396"/>
      <c r="BG115" s="396"/>
      <c r="BH115" s="396"/>
      <c r="BI115" s="396"/>
      <c r="BJ115" s="396"/>
      <c r="BK115" s="396"/>
      <c r="BL115" s="396"/>
      <c r="BM115" s="397"/>
      <c r="BN115" s="533">
        <f t="shared" si="1"/>
        <v>1840</v>
      </c>
      <c r="BO115" s="534"/>
      <c r="BP115" s="534"/>
      <c r="BQ115" s="534"/>
      <c r="BR115" s="534"/>
      <c r="BS115" s="534"/>
      <c r="BT115" s="534"/>
      <c r="BU115" s="534"/>
      <c r="BV115" s="534"/>
      <c r="BW115" s="534"/>
      <c r="BX115" s="534"/>
      <c r="BY115" s="534"/>
      <c r="BZ115" s="534"/>
      <c r="CA115" s="534"/>
      <c r="CB115" s="535"/>
    </row>
    <row r="116" spans="1:80" ht="15" customHeight="1">
      <c r="A116" s="398"/>
      <c r="B116" s="399"/>
      <c r="C116" s="399"/>
      <c r="D116" s="400"/>
      <c r="E116" s="416" t="s">
        <v>440</v>
      </c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7"/>
      <c r="AL116" s="417"/>
      <c r="AM116" s="417"/>
      <c r="AN116" s="417"/>
      <c r="AO116" s="417"/>
      <c r="AP116" s="417"/>
      <c r="AQ116" s="417"/>
      <c r="AR116" s="418"/>
      <c r="AS116" s="590">
        <v>20</v>
      </c>
      <c r="AT116" s="591"/>
      <c r="AU116" s="591"/>
      <c r="AV116" s="591"/>
      <c r="AW116" s="591"/>
      <c r="AX116" s="591"/>
      <c r="AY116" s="591"/>
      <c r="AZ116" s="591"/>
      <c r="BA116" s="591"/>
      <c r="BB116" s="592"/>
      <c r="BC116" s="395">
        <v>45.6</v>
      </c>
      <c r="BD116" s="396"/>
      <c r="BE116" s="396"/>
      <c r="BF116" s="396"/>
      <c r="BG116" s="396"/>
      <c r="BH116" s="396"/>
      <c r="BI116" s="396"/>
      <c r="BJ116" s="396"/>
      <c r="BK116" s="396"/>
      <c r="BL116" s="396"/>
      <c r="BM116" s="397"/>
      <c r="BN116" s="533">
        <f t="shared" si="1"/>
        <v>912</v>
      </c>
      <c r="BO116" s="534"/>
      <c r="BP116" s="534"/>
      <c r="BQ116" s="534"/>
      <c r="BR116" s="534"/>
      <c r="BS116" s="534"/>
      <c r="BT116" s="534"/>
      <c r="BU116" s="534"/>
      <c r="BV116" s="534"/>
      <c r="BW116" s="534"/>
      <c r="BX116" s="534"/>
      <c r="BY116" s="534"/>
      <c r="BZ116" s="534"/>
      <c r="CA116" s="534"/>
      <c r="CB116" s="535"/>
    </row>
    <row r="117" spans="1:80" ht="15" customHeight="1">
      <c r="A117" s="398"/>
      <c r="B117" s="399"/>
      <c r="C117" s="399"/>
      <c r="D117" s="400"/>
      <c r="E117" s="416" t="s">
        <v>441</v>
      </c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417"/>
      <c r="AJ117" s="417"/>
      <c r="AK117" s="417"/>
      <c r="AL117" s="417"/>
      <c r="AM117" s="417"/>
      <c r="AN117" s="417"/>
      <c r="AO117" s="417"/>
      <c r="AP117" s="417"/>
      <c r="AQ117" s="417"/>
      <c r="AR117" s="418"/>
      <c r="AS117" s="410">
        <v>25</v>
      </c>
      <c r="AT117" s="411"/>
      <c r="AU117" s="411"/>
      <c r="AV117" s="411"/>
      <c r="AW117" s="411"/>
      <c r="AX117" s="411"/>
      <c r="AY117" s="411"/>
      <c r="AZ117" s="411"/>
      <c r="BA117" s="411"/>
      <c r="BB117" s="412"/>
      <c r="BC117" s="395">
        <v>22</v>
      </c>
      <c r="BD117" s="396"/>
      <c r="BE117" s="396"/>
      <c r="BF117" s="396"/>
      <c r="BG117" s="396"/>
      <c r="BH117" s="396"/>
      <c r="BI117" s="396"/>
      <c r="BJ117" s="396"/>
      <c r="BK117" s="396"/>
      <c r="BL117" s="396"/>
      <c r="BM117" s="397"/>
      <c r="BN117" s="533">
        <f t="shared" si="1"/>
        <v>550</v>
      </c>
      <c r="BO117" s="534"/>
      <c r="BP117" s="534"/>
      <c r="BQ117" s="534"/>
      <c r="BR117" s="534"/>
      <c r="BS117" s="534"/>
      <c r="BT117" s="534"/>
      <c r="BU117" s="534"/>
      <c r="BV117" s="534"/>
      <c r="BW117" s="534"/>
      <c r="BX117" s="534"/>
      <c r="BY117" s="534"/>
      <c r="BZ117" s="534"/>
      <c r="CA117" s="534"/>
      <c r="CB117" s="535"/>
    </row>
    <row r="118" spans="1:80" ht="15" customHeight="1">
      <c r="A118" s="398"/>
      <c r="B118" s="399"/>
      <c r="C118" s="399"/>
      <c r="D118" s="400"/>
      <c r="E118" s="416" t="s">
        <v>442</v>
      </c>
      <c r="F118" s="417"/>
      <c r="G118" s="417"/>
      <c r="H118" s="417"/>
      <c r="I118" s="417"/>
      <c r="J118" s="417"/>
      <c r="K118" s="417"/>
      <c r="L118" s="417"/>
      <c r="M118" s="417"/>
      <c r="N118" s="417"/>
      <c r="O118" s="417"/>
      <c r="P118" s="417"/>
      <c r="Q118" s="417"/>
      <c r="R118" s="417"/>
      <c r="S118" s="417"/>
      <c r="T118" s="417"/>
      <c r="U118" s="417"/>
      <c r="V118" s="417"/>
      <c r="W118" s="417"/>
      <c r="X118" s="417"/>
      <c r="Y118" s="417"/>
      <c r="Z118" s="417"/>
      <c r="AA118" s="417"/>
      <c r="AB118" s="417"/>
      <c r="AC118" s="417"/>
      <c r="AD118" s="417"/>
      <c r="AE118" s="417"/>
      <c r="AF118" s="417"/>
      <c r="AG118" s="417"/>
      <c r="AH118" s="417"/>
      <c r="AI118" s="417"/>
      <c r="AJ118" s="417"/>
      <c r="AK118" s="417"/>
      <c r="AL118" s="417"/>
      <c r="AM118" s="417"/>
      <c r="AN118" s="417"/>
      <c r="AO118" s="417"/>
      <c r="AP118" s="417"/>
      <c r="AQ118" s="417"/>
      <c r="AR118" s="418"/>
      <c r="AS118" s="590">
        <v>35</v>
      </c>
      <c r="AT118" s="591"/>
      <c r="AU118" s="591"/>
      <c r="AV118" s="591"/>
      <c r="AW118" s="591"/>
      <c r="AX118" s="591"/>
      <c r="AY118" s="591"/>
      <c r="AZ118" s="591"/>
      <c r="BA118" s="591"/>
      <c r="BB118" s="592"/>
      <c r="BC118" s="395">
        <v>14</v>
      </c>
      <c r="BD118" s="396"/>
      <c r="BE118" s="396"/>
      <c r="BF118" s="396"/>
      <c r="BG118" s="396"/>
      <c r="BH118" s="396"/>
      <c r="BI118" s="396"/>
      <c r="BJ118" s="396"/>
      <c r="BK118" s="396"/>
      <c r="BL118" s="396"/>
      <c r="BM118" s="397"/>
      <c r="BN118" s="533">
        <f t="shared" si="1"/>
        <v>490</v>
      </c>
      <c r="BO118" s="534"/>
      <c r="BP118" s="534"/>
      <c r="BQ118" s="534"/>
      <c r="BR118" s="534"/>
      <c r="BS118" s="534"/>
      <c r="BT118" s="534"/>
      <c r="BU118" s="534"/>
      <c r="BV118" s="534"/>
      <c r="BW118" s="534"/>
      <c r="BX118" s="534"/>
      <c r="BY118" s="534"/>
      <c r="BZ118" s="534"/>
      <c r="CA118" s="534"/>
      <c r="CB118" s="535"/>
    </row>
    <row r="119" spans="1:80" ht="15" customHeight="1">
      <c r="A119" s="398"/>
      <c r="B119" s="399"/>
      <c r="C119" s="399"/>
      <c r="D119" s="400"/>
      <c r="E119" s="416" t="s">
        <v>443</v>
      </c>
      <c r="F119" s="417"/>
      <c r="G119" s="417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  <c r="AA119" s="417"/>
      <c r="AB119" s="417"/>
      <c r="AC119" s="417"/>
      <c r="AD119" s="417"/>
      <c r="AE119" s="417"/>
      <c r="AF119" s="417"/>
      <c r="AG119" s="417"/>
      <c r="AH119" s="417"/>
      <c r="AI119" s="417"/>
      <c r="AJ119" s="417"/>
      <c r="AK119" s="417"/>
      <c r="AL119" s="417"/>
      <c r="AM119" s="417"/>
      <c r="AN119" s="417"/>
      <c r="AO119" s="417"/>
      <c r="AP119" s="417"/>
      <c r="AQ119" s="417"/>
      <c r="AR119" s="418"/>
      <c r="AS119" s="590">
        <v>15</v>
      </c>
      <c r="AT119" s="591"/>
      <c r="AU119" s="591"/>
      <c r="AV119" s="591"/>
      <c r="AW119" s="591"/>
      <c r="AX119" s="591"/>
      <c r="AY119" s="591"/>
      <c r="AZ119" s="591"/>
      <c r="BA119" s="591"/>
      <c r="BB119" s="592"/>
      <c r="BC119" s="395">
        <v>782</v>
      </c>
      <c r="BD119" s="396"/>
      <c r="BE119" s="396"/>
      <c r="BF119" s="396"/>
      <c r="BG119" s="396"/>
      <c r="BH119" s="396"/>
      <c r="BI119" s="396"/>
      <c r="BJ119" s="396"/>
      <c r="BK119" s="396"/>
      <c r="BL119" s="396"/>
      <c r="BM119" s="397"/>
      <c r="BN119" s="533">
        <f t="shared" si="1"/>
        <v>11730</v>
      </c>
      <c r="BO119" s="534"/>
      <c r="BP119" s="534"/>
      <c r="BQ119" s="534"/>
      <c r="BR119" s="534"/>
      <c r="BS119" s="534"/>
      <c r="BT119" s="534"/>
      <c r="BU119" s="534"/>
      <c r="BV119" s="534"/>
      <c r="BW119" s="534"/>
      <c r="BX119" s="534"/>
      <c r="BY119" s="534"/>
      <c r="BZ119" s="534"/>
      <c r="CA119" s="534"/>
      <c r="CB119" s="535"/>
    </row>
    <row r="120" spans="1:80" ht="15.75" customHeight="1">
      <c r="A120" s="398"/>
      <c r="B120" s="399"/>
      <c r="C120" s="399"/>
      <c r="D120" s="400"/>
      <c r="E120" s="386" t="s">
        <v>444</v>
      </c>
      <c r="F120" s="387"/>
      <c r="G120" s="387"/>
      <c r="H120" s="387"/>
      <c r="I120" s="387"/>
      <c r="J120" s="387"/>
      <c r="K120" s="387"/>
      <c r="L120" s="387"/>
      <c r="M120" s="387"/>
      <c r="N120" s="387"/>
      <c r="O120" s="387"/>
      <c r="P120" s="387"/>
      <c r="Q120" s="387"/>
      <c r="R120" s="387"/>
      <c r="S120" s="387"/>
      <c r="T120" s="387"/>
      <c r="U120" s="387"/>
      <c r="V120" s="387"/>
      <c r="W120" s="387"/>
      <c r="X120" s="387"/>
      <c r="Y120" s="387"/>
      <c r="Z120" s="387"/>
      <c r="AA120" s="387"/>
      <c r="AB120" s="387"/>
      <c r="AC120" s="387"/>
      <c r="AD120" s="387"/>
      <c r="AE120" s="387"/>
      <c r="AF120" s="387"/>
      <c r="AG120" s="387"/>
      <c r="AH120" s="387"/>
      <c r="AI120" s="387"/>
      <c r="AJ120" s="387"/>
      <c r="AK120" s="387"/>
      <c r="AL120" s="387"/>
      <c r="AM120" s="387"/>
      <c r="AN120" s="387"/>
      <c r="AO120" s="387"/>
      <c r="AP120" s="387"/>
      <c r="AQ120" s="387"/>
      <c r="AR120" s="388"/>
      <c r="AS120" s="420">
        <v>10</v>
      </c>
      <c r="AT120" s="421"/>
      <c r="AU120" s="421"/>
      <c r="AV120" s="421"/>
      <c r="AW120" s="421"/>
      <c r="AX120" s="421"/>
      <c r="AY120" s="421"/>
      <c r="AZ120" s="421"/>
      <c r="BA120" s="421"/>
      <c r="BB120" s="422"/>
      <c r="BC120" s="389">
        <v>37.6</v>
      </c>
      <c r="BD120" s="390"/>
      <c r="BE120" s="390"/>
      <c r="BF120" s="390"/>
      <c r="BG120" s="390"/>
      <c r="BH120" s="390"/>
      <c r="BI120" s="390"/>
      <c r="BJ120" s="390"/>
      <c r="BK120" s="390"/>
      <c r="BL120" s="390"/>
      <c r="BM120" s="391"/>
      <c r="BN120" s="593">
        <f t="shared" si="1"/>
        <v>376</v>
      </c>
      <c r="BO120" s="594"/>
      <c r="BP120" s="594"/>
      <c r="BQ120" s="594"/>
      <c r="BR120" s="594"/>
      <c r="BS120" s="594"/>
      <c r="BT120" s="594"/>
      <c r="BU120" s="594"/>
      <c r="BV120" s="594"/>
      <c r="BW120" s="594"/>
      <c r="BX120" s="594"/>
      <c r="BY120" s="594"/>
      <c r="BZ120" s="594"/>
      <c r="CA120" s="594"/>
      <c r="CB120" s="595"/>
    </row>
    <row r="121" spans="1:80" ht="15" customHeight="1">
      <c r="A121" s="398"/>
      <c r="B121" s="399"/>
      <c r="C121" s="399"/>
      <c r="D121" s="400"/>
      <c r="E121" s="416" t="s">
        <v>445</v>
      </c>
      <c r="F121" s="417"/>
      <c r="G121" s="417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7"/>
      <c r="AC121" s="417"/>
      <c r="AD121" s="417"/>
      <c r="AE121" s="417"/>
      <c r="AF121" s="417"/>
      <c r="AG121" s="417"/>
      <c r="AH121" s="417"/>
      <c r="AI121" s="417"/>
      <c r="AJ121" s="417"/>
      <c r="AK121" s="417"/>
      <c r="AL121" s="417"/>
      <c r="AM121" s="417"/>
      <c r="AN121" s="417"/>
      <c r="AO121" s="417"/>
      <c r="AP121" s="417"/>
      <c r="AQ121" s="417"/>
      <c r="AR121" s="418"/>
      <c r="AS121" s="410">
        <v>10</v>
      </c>
      <c r="AT121" s="411"/>
      <c r="AU121" s="411"/>
      <c r="AV121" s="411"/>
      <c r="AW121" s="411"/>
      <c r="AX121" s="411"/>
      <c r="AY121" s="411"/>
      <c r="AZ121" s="411"/>
      <c r="BA121" s="411"/>
      <c r="BB121" s="412"/>
      <c r="BC121" s="395">
        <v>45.4</v>
      </c>
      <c r="BD121" s="396"/>
      <c r="BE121" s="396"/>
      <c r="BF121" s="396"/>
      <c r="BG121" s="396"/>
      <c r="BH121" s="396"/>
      <c r="BI121" s="396"/>
      <c r="BJ121" s="396"/>
      <c r="BK121" s="396"/>
      <c r="BL121" s="396"/>
      <c r="BM121" s="397"/>
      <c r="BN121" s="533">
        <f t="shared" si="1"/>
        <v>454</v>
      </c>
      <c r="BO121" s="534"/>
      <c r="BP121" s="534"/>
      <c r="BQ121" s="534"/>
      <c r="BR121" s="534"/>
      <c r="BS121" s="534"/>
      <c r="BT121" s="534"/>
      <c r="BU121" s="534"/>
      <c r="BV121" s="534"/>
      <c r="BW121" s="534"/>
      <c r="BX121" s="534"/>
      <c r="BY121" s="534"/>
      <c r="BZ121" s="534"/>
      <c r="CA121" s="534"/>
      <c r="CB121" s="535"/>
    </row>
    <row r="122" spans="1:80" ht="15" customHeight="1">
      <c r="A122" s="398"/>
      <c r="B122" s="399"/>
      <c r="C122" s="399"/>
      <c r="D122" s="400"/>
      <c r="E122" s="416" t="s">
        <v>446</v>
      </c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7"/>
      <c r="R122" s="417"/>
      <c r="S122" s="417"/>
      <c r="T122" s="417"/>
      <c r="U122" s="417"/>
      <c r="V122" s="417"/>
      <c r="W122" s="417"/>
      <c r="X122" s="417"/>
      <c r="Y122" s="417"/>
      <c r="Z122" s="417"/>
      <c r="AA122" s="417"/>
      <c r="AB122" s="417"/>
      <c r="AC122" s="417"/>
      <c r="AD122" s="417"/>
      <c r="AE122" s="417"/>
      <c r="AF122" s="417"/>
      <c r="AG122" s="417"/>
      <c r="AH122" s="417"/>
      <c r="AI122" s="417"/>
      <c r="AJ122" s="417"/>
      <c r="AK122" s="417"/>
      <c r="AL122" s="417"/>
      <c r="AM122" s="417"/>
      <c r="AN122" s="417"/>
      <c r="AO122" s="417"/>
      <c r="AP122" s="417"/>
      <c r="AQ122" s="417"/>
      <c r="AR122" s="418"/>
      <c r="AS122" s="410">
        <v>7</v>
      </c>
      <c r="AT122" s="411"/>
      <c r="AU122" s="411"/>
      <c r="AV122" s="411"/>
      <c r="AW122" s="411"/>
      <c r="AX122" s="411"/>
      <c r="AY122" s="411"/>
      <c r="AZ122" s="411"/>
      <c r="BA122" s="411"/>
      <c r="BB122" s="412"/>
      <c r="BC122" s="395">
        <v>70</v>
      </c>
      <c r="BD122" s="396"/>
      <c r="BE122" s="396"/>
      <c r="BF122" s="396"/>
      <c r="BG122" s="396"/>
      <c r="BH122" s="396"/>
      <c r="BI122" s="396"/>
      <c r="BJ122" s="396"/>
      <c r="BK122" s="396"/>
      <c r="BL122" s="396"/>
      <c r="BM122" s="397"/>
      <c r="BN122" s="533">
        <f t="shared" si="1"/>
        <v>490</v>
      </c>
      <c r="BO122" s="534"/>
      <c r="BP122" s="534"/>
      <c r="BQ122" s="534"/>
      <c r="BR122" s="534"/>
      <c r="BS122" s="534"/>
      <c r="BT122" s="534"/>
      <c r="BU122" s="534"/>
      <c r="BV122" s="534"/>
      <c r="BW122" s="534"/>
      <c r="BX122" s="534"/>
      <c r="BY122" s="534"/>
      <c r="BZ122" s="534"/>
      <c r="CA122" s="534"/>
      <c r="CB122" s="535"/>
    </row>
    <row r="123" spans="1:80" ht="15" customHeight="1">
      <c r="A123" s="398"/>
      <c r="B123" s="399"/>
      <c r="C123" s="399"/>
      <c r="D123" s="400"/>
      <c r="E123" s="416" t="s">
        <v>447</v>
      </c>
      <c r="F123" s="417"/>
      <c r="G123" s="417"/>
      <c r="H123" s="417"/>
      <c r="I123" s="417"/>
      <c r="J123" s="417"/>
      <c r="K123" s="417"/>
      <c r="L123" s="417"/>
      <c r="M123" s="417"/>
      <c r="N123" s="417"/>
      <c r="O123" s="417"/>
      <c r="P123" s="417"/>
      <c r="Q123" s="417"/>
      <c r="R123" s="417"/>
      <c r="S123" s="417"/>
      <c r="T123" s="417"/>
      <c r="U123" s="417"/>
      <c r="V123" s="417"/>
      <c r="W123" s="417"/>
      <c r="X123" s="417"/>
      <c r="Y123" s="417"/>
      <c r="Z123" s="417"/>
      <c r="AA123" s="417"/>
      <c r="AB123" s="417"/>
      <c r="AC123" s="417"/>
      <c r="AD123" s="417"/>
      <c r="AE123" s="417"/>
      <c r="AF123" s="417"/>
      <c r="AG123" s="417"/>
      <c r="AH123" s="417"/>
      <c r="AI123" s="417"/>
      <c r="AJ123" s="417"/>
      <c r="AK123" s="417"/>
      <c r="AL123" s="417"/>
      <c r="AM123" s="417"/>
      <c r="AN123" s="417"/>
      <c r="AO123" s="417"/>
      <c r="AP123" s="417"/>
      <c r="AQ123" s="417"/>
      <c r="AR123" s="418"/>
      <c r="AS123" s="410">
        <v>19</v>
      </c>
      <c r="AT123" s="411"/>
      <c r="AU123" s="411"/>
      <c r="AV123" s="411"/>
      <c r="AW123" s="411"/>
      <c r="AX123" s="411"/>
      <c r="AY123" s="411"/>
      <c r="AZ123" s="411"/>
      <c r="BA123" s="411"/>
      <c r="BB123" s="412"/>
      <c r="BC123" s="395">
        <v>25</v>
      </c>
      <c r="BD123" s="396"/>
      <c r="BE123" s="396"/>
      <c r="BF123" s="396"/>
      <c r="BG123" s="396"/>
      <c r="BH123" s="396"/>
      <c r="BI123" s="396"/>
      <c r="BJ123" s="396"/>
      <c r="BK123" s="396"/>
      <c r="BL123" s="396"/>
      <c r="BM123" s="397"/>
      <c r="BN123" s="533">
        <f t="shared" si="1"/>
        <v>475</v>
      </c>
      <c r="BO123" s="534"/>
      <c r="BP123" s="534"/>
      <c r="BQ123" s="534"/>
      <c r="BR123" s="534"/>
      <c r="BS123" s="534"/>
      <c r="BT123" s="534"/>
      <c r="BU123" s="534"/>
      <c r="BV123" s="534"/>
      <c r="BW123" s="534"/>
      <c r="BX123" s="534"/>
      <c r="BY123" s="534"/>
      <c r="BZ123" s="534"/>
      <c r="CA123" s="534"/>
      <c r="CB123" s="535"/>
    </row>
    <row r="124" spans="1:80" ht="15" customHeight="1">
      <c r="A124" s="398"/>
      <c r="B124" s="399"/>
      <c r="C124" s="399"/>
      <c r="D124" s="400"/>
      <c r="E124" s="416" t="s">
        <v>448</v>
      </c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  <c r="P124" s="417"/>
      <c r="Q124" s="417"/>
      <c r="R124" s="417"/>
      <c r="S124" s="417"/>
      <c r="T124" s="417"/>
      <c r="U124" s="417"/>
      <c r="V124" s="417"/>
      <c r="W124" s="417"/>
      <c r="X124" s="417"/>
      <c r="Y124" s="417"/>
      <c r="Z124" s="417"/>
      <c r="AA124" s="417"/>
      <c r="AB124" s="417"/>
      <c r="AC124" s="417"/>
      <c r="AD124" s="417"/>
      <c r="AE124" s="417"/>
      <c r="AF124" s="417"/>
      <c r="AG124" s="417"/>
      <c r="AH124" s="417"/>
      <c r="AI124" s="417"/>
      <c r="AJ124" s="417"/>
      <c r="AK124" s="417"/>
      <c r="AL124" s="417"/>
      <c r="AM124" s="417"/>
      <c r="AN124" s="417"/>
      <c r="AO124" s="417"/>
      <c r="AP124" s="417"/>
      <c r="AQ124" s="417"/>
      <c r="AR124" s="418"/>
      <c r="AS124" s="410">
        <v>10</v>
      </c>
      <c r="AT124" s="411"/>
      <c r="AU124" s="411"/>
      <c r="AV124" s="411"/>
      <c r="AW124" s="411"/>
      <c r="AX124" s="411"/>
      <c r="AY124" s="411"/>
      <c r="AZ124" s="411"/>
      <c r="BA124" s="411"/>
      <c r="BB124" s="412"/>
      <c r="BC124" s="395">
        <v>12</v>
      </c>
      <c r="BD124" s="396"/>
      <c r="BE124" s="396"/>
      <c r="BF124" s="396"/>
      <c r="BG124" s="396"/>
      <c r="BH124" s="396"/>
      <c r="BI124" s="396"/>
      <c r="BJ124" s="396"/>
      <c r="BK124" s="396"/>
      <c r="BL124" s="396"/>
      <c r="BM124" s="397"/>
      <c r="BN124" s="533">
        <f t="shared" si="1"/>
        <v>120</v>
      </c>
      <c r="BO124" s="534"/>
      <c r="BP124" s="534"/>
      <c r="BQ124" s="534"/>
      <c r="BR124" s="534"/>
      <c r="BS124" s="534"/>
      <c r="BT124" s="534"/>
      <c r="BU124" s="534"/>
      <c r="BV124" s="534"/>
      <c r="BW124" s="534"/>
      <c r="BX124" s="534"/>
      <c r="BY124" s="534"/>
      <c r="BZ124" s="534"/>
      <c r="CA124" s="534"/>
      <c r="CB124" s="535"/>
    </row>
    <row r="125" spans="1:80" ht="15" customHeight="1">
      <c r="A125" s="398"/>
      <c r="B125" s="399"/>
      <c r="C125" s="399"/>
      <c r="D125" s="400"/>
      <c r="E125" s="416" t="s">
        <v>449</v>
      </c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7"/>
      <c r="X125" s="417"/>
      <c r="Y125" s="417"/>
      <c r="Z125" s="417"/>
      <c r="AA125" s="417"/>
      <c r="AB125" s="417"/>
      <c r="AC125" s="417"/>
      <c r="AD125" s="417"/>
      <c r="AE125" s="417"/>
      <c r="AF125" s="417"/>
      <c r="AG125" s="417"/>
      <c r="AH125" s="417"/>
      <c r="AI125" s="417"/>
      <c r="AJ125" s="417"/>
      <c r="AK125" s="417"/>
      <c r="AL125" s="417"/>
      <c r="AM125" s="417"/>
      <c r="AN125" s="417"/>
      <c r="AO125" s="417"/>
      <c r="AP125" s="417"/>
      <c r="AQ125" s="417"/>
      <c r="AR125" s="418"/>
      <c r="AS125" s="410">
        <v>18</v>
      </c>
      <c r="AT125" s="411"/>
      <c r="AU125" s="411"/>
      <c r="AV125" s="411"/>
      <c r="AW125" s="411"/>
      <c r="AX125" s="411"/>
      <c r="AY125" s="411"/>
      <c r="AZ125" s="411"/>
      <c r="BA125" s="411"/>
      <c r="BB125" s="412"/>
      <c r="BC125" s="395">
        <v>23</v>
      </c>
      <c r="BD125" s="396"/>
      <c r="BE125" s="396"/>
      <c r="BF125" s="396"/>
      <c r="BG125" s="396"/>
      <c r="BH125" s="396"/>
      <c r="BI125" s="396"/>
      <c r="BJ125" s="396"/>
      <c r="BK125" s="396"/>
      <c r="BL125" s="396"/>
      <c r="BM125" s="397"/>
      <c r="BN125" s="533">
        <f t="shared" si="1"/>
        <v>414</v>
      </c>
      <c r="BO125" s="534"/>
      <c r="BP125" s="534"/>
      <c r="BQ125" s="534"/>
      <c r="BR125" s="534"/>
      <c r="BS125" s="534"/>
      <c r="BT125" s="534"/>
      <c r="BU125" s="534"/>
      <c r="BV125" s="534"/>
      <c r="BW125" s="534"/>
      <c r="BX125" s="534"/>
      <c r="BY125" s="534"/>
      <c r="BZ125" s="534"/>
      <c r="CA125" s="534"/>
      <c r="CB125" s="535"/>
    </row>
    <row r="126" spans="1:80" ht="15" customHeight="1">
      <c r="A126" s="398"/>
      <c r="B126" s="399"/>
      <c r="C126" s="399"/>
      <c r="D126" s="400"/>
      <c r="E126" s="416" t="s">
        <v>450</v>
      </c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  <c r="V126" s="417"/>
      <c r="W126" s="417"/>
      <c r="X126" s="417"/>
      <c r="Y126" s="417"/>
      <c r="Z126" s="417"/>
      <c r="AA126" s="417"/>
      <c r="AB126" s="417"/>
      <c r="AC126" s="417"/>
      <c r="AD126" s="417"/>
      <c r="AE126" s="417"/>
      <c r="AF126" s="417"/>
      <c r="AG126" s="417"/>
      <c r="AH126" s="417"/>
      <c r="AI126" s="417"/>
      <c r="AJ126" s="417"/>
      <c r="AK126" s="417"/>
      <c r="AL126" s="417"/>
      <c r="AM126" s="417"/>
      <c r="AN126" s="417"/>
      <c r="AO126" s="417"/>
      <c r="AP126" s="417"/>
      <c r="AQ126" s="417"/>
      <c r="AR126" s="418"/>
      <c r="AS126" s="410">
        <v>20</v>
      </c>
      <c r="AT126" s="411"/>
      <c r="AU126" s="411"/>
      <c r="AV126" s="411"/>
      <c r="AW126" s="411"/>
      <c r="AX126" s="411"/>
      <c r="AY126" s="411"/>
      <c r="AZ126" s="411"/>
      <c r="BA126" s="411"/>
      <c r="BB126" s="412"/>
      <c r="BC126" s="395">
        <v>42</v>
      </c>
      <c r="BD126" s="396"/>
      <c r="BE126" s="396"/>
      <c r="BF126" s="396"/>
      <c r="BG126" s="396"/>
      <c r="BH126" s="396"/>
      <c r="BI126" s="396"/>
      <c r="BJ126" s="396"/>
      <c r="BK126" s="396"/>
      <c r="BL126" s="396"/>
      <c r="BM126" s="397"/>
      <c r="BN126" s="533">
        <f t="shared" si="1"/>
        <v>840</v>
      </c>
      <c r="BO126" s="534"/>
      <c r="BP126" s="534"/>
      <c r="BQ126" s="534"/>
      <c r="BR126" s="534"/>
      <c r="BS126" s="534"/>
      <c r="BT126" s="534"/>
      <c r="BU126" s="534"/>
      <c r="BV126" s="534"/>
      <c r="BW126" s="534"/>
      <c r="BX126" s="534"/>
      <c r="BY126" s="534"/>
      <c r="BZ126" s="534"/>
      <c r="CA126" s="534"/>
      <c r="CB126" s="535"/>
    </row>
    <row r="127" spans="1:80" ht="15" customHeight="1">
      <c r="A127" s="398"/>
      <c r="B127" s="399"/>
      <c r="C127" s="399"/>
      <c r="D127" s="400"/>
      <c r="E127" s="416" t="s">
        <v>451</v>
      </c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7"/>
      <c r="R127" s="417"/>
      <c r="S127" s="417"/>
      <c r="T127" s="417"/>
      <c r="U127" s="417"/>
      <c r="V127" s="417"/>
      <c r="W127" s="417"/>
      <c r="X127" s="417"/>
      <c r="Y127" s="417"/>
      <c r="Z127" s="417"/>
      <c r="AA127" s="417"/>
      <c r="AB127" s="417"/>
      <c r="AC127" s="417"/>
      <c r="AD127" s="417"/>
      <c r="AE127" s="417"/>
      <c r="AF127" s="417"/>
      <c r="AG127" s="417"/>
      <c r="AH127" s="417"/>
      <c r="AI127" s="417"/>
      <c r="AJ127" s="417"/>
      <c r="AK127" s="417"/>
      <c r="AL127" s="417"/>
      <c r="AM127" s="417"/>
      <c r="AN127" s="417"/>
      <c r="AO127" s="417"/>
      <c r="AP127" s="417"/>
      <c r="AQ127" s="417"/>
      <c r="AR127" s="418"/>
      <c r="AS127" s="410">
        <v>15</v>
      </c>
      <c r="AT127" s="411"/>
      <c r="AU127" s="411"/>
      <c r="AV127" s="411"/>
      <c r="AW127" s="411"/>
      <c r="AX127" s="411"/>
      <c r="AY127" s="411"/>
      <c r="AZ127" s="411"/>
      <c r="BA127" s="411"/>
      <c r="BB127" s="412"/>
      <c r="BC127" s="395">
        <v>65</v>
      </c>
      <c r="BD127" s="396"/>
      <c r="BE127" s="396"/>
      <c r="BF127" s="396"/>
      <c r="BG127" s="396"/>
      <c r="BH127" s="396"/>
      <c r="BI127" s="396"/>
      <c r="BJ127" s="396"/>
      <c r="BK127" s="396"/>
      <c r="BL127" s="396"/>
      <c r="BM127" s="397"/>
      <c r="BN127" s="533">
        <f t="shared" si="1"/>
        <v>975</v>
      </c>
      <c r="BO127" s="534"/>
      <c r="BP127" s="534"/>
      <c r="BQ127" s="534"/>
      <c r="BR127" s="534"/>
      <c r="BS127" s="534"/>
      <c r="BT127" s="534"/>
      <c r="BU127" s="534"/>
      <c r="BV127" s="534"/>
      <c r="BW127" s="534"/>
      <c r="BX127" s="534"/>
      <c r="BY127" s="534"/>
      <c r="BZ127" s="534"/>
      <c r="CA127" s="534"/>
      <c r="CB127" s="535"/>
    </row>
    <row r="128" spans="1:80" ht="15" customHeight="1">
      <c r="A128" s="398"/>
      <c r="B128" s="399"/>
      <c r="C128" s="399"/>
      <c r="D128" s="400"/>
      <c r="E128" s="416" t="s">
        <v>452</v>
      </c>
      <c r="F128" s="417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7"/>
      <c r="R128" s="417"/>
      <c r="S128" s="417"/>
      <c r="T128" s="417"/>
      <c r="U128" s="417"/>
      <c r="V128" s="417"/>
      <c r="W128" s="417"/>
      <c r="X128" s="417"/>
      <c r="Y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K128" s="417"/>
      <c r="AL128" s="417"/>
      <c r="AM128" s="417"/>
      <c r="AN128" s="417"/>
      <c r="AO128" s="417"/>
      <c r="AP128" s="417"/>
      <c r="AQ128" s="417"/>
      <c r="AR128" s="418"/>
      <c r="AS128" s="410">
        <v>15</v>
      </c>
      <c r="AT128" s="411"/>
      <c r="AU128" s="411"/>
      <c r="AV128" s="411"/>
      <c r="AW128" s="411"/>
      <c r="AX128" s="411"/>
      <c r="AY128" s="411"/>
      <c r="AZ128" s="411"/>
      <c r="BA128" s="411"/>
      <c r="BB128" s="412"/>
      <c r="BC128" s="395">
        <v>20</v>
      </c>
      <c r="BD128" s="396"/>
      <c r="BE128" s="396"/>
      <c r="BF128" s="396"/>
      <c r="BG128" s="396"/>
      <c r="BH128" s="396"/>
      <c r="BI128" s="396"/>
      <c r="BJ128" s="396"/>
      <c r="BK128" s="396"/>
      <c r="BL128" s="396"/>
      <c r="BM128" s="397"/>
      <c r="BN128" s="533">
        <f t="shared" si="1"/>
        <v>300</v>
      </c>
      <c r="BO128" s="534"/>
      <c r="BP128" s="534"/>
      <c r="BQ128" s="534"/>
      <c r="BR128" s="534"/>
      <c r="BS128" s="534"/>
      <c r="BT128" s="534"/>
      <c r="BU128" s="534"/>
      <c r="BV128" s="534"/>
      <c r="BW128" s="534"/>
      <c r="BX128" s="534"/>
      <c r="BY128" s="534"/>
      <c r="BZ128" s="534"/>
      <c r="CA128" s="534"/>
      <c r="CB128" s="535"/>
    </row>
    <row r="129" spans="1:98" ht="15" customHeight="1">
      <c r="A129" s="398"/>
      <c r="B129" s="399"/>
      <c r="C129" s="399"/>
      <c r="D129" s="400"/>
      <c r="E129" s="416" t="s">
        <v>453</v>
      </c>
      <c r="F129" s="417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7"/>
      <c r="R129" s="417"/>
      <c r="S129" s="417"/>
      <c r="T129" s="417"/>
      <c r="U129" s="417"/>
      <c r="V129" s="417"/>
      <c r="W129" s="417"/>
      <c r="X129" s="417"/>
      <c r="Y129" s="417"/>
      <c r="Z129" s="417"/>
      <c r="AA129" s="417"/>
      <c r="AB129" s="417"/>
      <c r="AC129" s="417"/>
      <c r="AD129" s="417"/>
      <c r="AE129" s="417"/>
      <c r="AF129" s="417"/>
      <c r="AG129" s="417"/>
      <c r="AH129" s="417"/>
      <c r="AI129" s="417"/>
      <c r="AJ129" s="417"/>
      <c r="AK129" s="417"/>
      <c r="AL129" s="417"/>
      <c r="AM129" s="417"/>
      <c r="AN129" s="417"/>
      <c r="AO129" s="417"/>
      <c r="AP129" s="417"/>
      <c r="AQ129" s="417"/>
      <c r="AR129" s="418"/>
      <c r="AS129" s="410">
        <v>6</v>
      </c>
      <c r="AT129" s="411"/>
      <c r="AU129" s="411"/>
      <c r="AV129" s="411"/>
      <c r="AW129" s="411"/>
      <c r="AX129" s="411"/>
      <c r="AY129" s="411"/>
      <c r="AZ129" s="411"/>
      <c r="BA129" s="411"/>
      <c r="BB129" s="412"/>
      <c r="BC129" s="395">
        <v>816</v>
      </c>
      <c r="BD129" s="396"/>
      <c r="BE129" s="396"/>
      <c r="BF129" s="396"/>
      <c r="BG129" s="396"/>
      <c r="BH129" s="396"/>
      <c r="BI129" s="396"/>
      <c r="BJ129" s="396"/>
      <c r="BK129" s="396"/>
      <c r="BL129" s="396"/>
      <c r="BM129" s="397"/>
      <c r="BN129" s="533">
        <f t="shared" si="1"/>
        <v>4896</v>
      </c>
      <c r="BO129" s="534"/>
      <c r="BP129" s="534"/>
      <c r="BQ129" s="534"/>
      <c r="BR129" s="534"/>
      <c r="BS129" s="534"/>
      <c r="BT129" s="534"/>
      <c r="BU129" s="534"/>
      <c r="BV129" s="534"/>
      <c r="BW129" s="534"/>
      <c r="BX129" s="534"/>
      <c r="BY129" s="534"/>
      <c r="BZ129" s="534"/>
      <c r="CA129" s="534"/>
      <c r="CB129" s="535"/>
    </row>
    <row r="130" spans="1:98" ht="15" customHeight="1">
      <c r="A130" s="398"/>
      <c r="B130" s="399"/>
      <c r="C130" s="399"/>
      <c r="D130" s="400"/>
      <c r="E130" s="416" t="s">
        <v>454</v>
      </c>
      <c r="F130" s="417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7"/>
      <c r="R130" s="417"/>
      <c r="S130" s="417"/>
      <c r="T130" s="417"/>
      <c r="U130" s="417"/>
      <c r="V130" s="417"/>
      <c r="W130" s="417"/>
      <c r="X130" s="417"/>
      <c r="Y130" s="417"/>
      <c r="Z130" s="417"/>
      <c r="AA130" s="417"/>
      <c r="AB130" s="417"/>
      <c r="AC130" s="417"/>
      <c r="AD130" s="417"/>
      <c r="AE130" s="417"/>
      <c r="AF130" s="417"/>
      <c r="AG130" s="417"/>
      <c r="AH130" s="417"/>
      <c r="AI130" s="417"/>
      <c r="AJ130" s="417"/>
      <c r="AK130" s="417"/>
      <c r="AL130" s="417"/>
      <c r="AM130" s="417"/>
      <c r="AN130" s="417"/>
      <c r="AO130" s="417"/>
      <c r="AP130" s="417"/>
      <c r="AQ130" s="417"/>
      <c r="AR130" s="418"/>
      <c r="AS130" s="410">
        <v>2</v>
      </c>
      <c r="AT130" s="411"/>
      <c r="AU130" s="411"/>
      <c r="AV130" s="411"/>
      <c r="AW130" s="411"/>
      <c r="AX130" s="411"/>
      <c r="AY130" s="411"/>
      <c r="AZ130" s="411"/>
      <c r="BA130" s="411"/>
      <c r="BB130" s="412"/>
      <c r="BC130" s="395">
        <v>1000</v>
      </c>
      <c r="BD130" s="396"/>
      <c r="BE130" s="396"/>
      <c r="BF130" s="396"/>
      <c r="BG130" s="396"/>
      <c r="BH130" s="396"/>
      <c r="BI130" s="396"/>
      <c r="BJ130" s="396"/>
      <c r="BK130" s="396"/>
      <c r="BL130" s="396"/>
      <c r="BM130" s="397"/>
      <c r="BN130" s="533">
        <f t="shared" si="1"/>
        <v>2000</v>
      </c>
      <c r="BO130" s="534"/>
      <c r="BP130" s="534"/>
      <c r="BQ130" s="534"/>
      <c r="BR130" s="534"/>
      <c r="BS130" s="534"/>
      <c r="BT130" s="534"/>
      <c r="BU130" s="534"/>
      <c r="BV130" s="534"/>
      <c r="BW130" s="534"/>
      <c r="BX130" s="534"/>
      <c r="BY130" s="534"/>
      <c r="BZ130" s="534"/>
      <c r="CA130" s="534"/>
      <c r="CB130" s="535"/>
    </row>
    <row r="131" spans="1:98" ht="15" customHeight="1">
      <c r="A131" s="398"/>
      <c r="B131" s="399"/>
      <c r="C131" s="399"/>
      <c r="D131" s="400"/>
      <c r="E131" s="416" t="s">
        <v>455</v>
      </c>
      <c r="F131" s="417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7"/>
      <c r="R131" s="417"/>
      <c r="S131" s="417"/>
      <c r="T131" s="417"/>
      <c r="U131" s="417"/>
      <c r="V131" s="417"/>
      <c r="W131" s="417"/>
      <c r="X131" s="417"/>
      <c r="Y131" s="417"/>
      <c r="Z131" s="417"/>
      <c r="AA131" s="417"/>
      <c r="AB131" s="417"/>
      <c r="AC131" s="417"/>
      <c r="AD131" s="417"/>
      <c r="AE131" s="417"/>
      <c r="AF131" s="417"/>
      <c r="AG131" s="417"/>
      <c r="AH131" s="417"/>
      <c r="AI131" s="417"/>
      <c r="AJ131" s="417"/>
      <c r="AK131" s="417"/>
      <c r="AL131" s="417"/>
      <c r="AM131" s="417"/>
      <c r="AN131" s="417"/>
      <c r="AO131" s="417"/>
      <c r="AP131" s="417"/>
      <c r="AQ131" s="417"/>
      <c r="AR131" s="418"/>
      <c r="AS131" s="410">
        <v>4</v>
      </c>
      <c r="AT131" s="411"/>
      <c r="AU131" s="411"/>
      <c r="AV131" s="411"/>
      <c r="AW131" s="411"/>
      <c r="AX131" s="411"/>
      <c r="AY131" s="411"/>
      <c r="AZ131" s="411"/>
      <c r="BA131" s="411"/>
      <c r="BB131" s="412"/>
      <c r="BC131" s="395">
        <v>114.25</v>
      </c>
      <c r="BD131" s="396"/>
      <c r="BE131" s="396"/>
      <c r="BF131" s="396"/>
      <c r="BG131" s="396"/>
      <c r="BH131" s="396"/>
      <c r="BI131" s="396"/>
      <c r="BJ131" s="396"/>
      <c r="BK131" s="396"/>
      <c r="BL131" s="396"/>
      <c r="BM131" s="397"/>
      <c r="BN131" s="533">
        <f t="shared" si="1"/>
        <v>457</v>
      </c>
      <c r="BO131" s="534"/>
      <c r="BP131" s="534"/>
      <c r="BQ131" s="534"/>
      <c r="BR131" s="534"/>
      <c r="BS131" s="534"/>
      <c r="BT131" s="534"/>
      <c r="BU131" s="534"/>
      <c r="BV131" s="534"/>
      <c r="BW131" s="534"/>
      <c r="BX131" s="534"/>
      <c r="BY131" s="534"/>
      <c r="BZ131" s="534"/>
      <c r="CA131" s="534"/>
      <c r="CB131" s="535"/>
    </row>
    <row r="132" spans="1:98" ht="30.75" customHeight="1">
      <c r="A132" s="584">
        <v>2</v>
      </c>
      <c r="B132" s="585"/>
      <c r="C132" s="585"/>
      <c r="D132" s="586"/>
      <c r="E132" s="587" t="s">
        <v>456</v>
      </c>
      <c r="F132" s="588"/>
      <c r="G132" s="588"/>
      <c r="H132" s="588"/>
      <c r="I132" s="588"/>
      <c r="J132" s="588"/>
      <c r="K132" s="588"/>
      <c r="L132" s="588"/>
      <c r="M132" s="588"/>
      <c r="N132" s="588"/>
      <c r="O132" s="588"/>
      <c r="P132" s="588"/>
      <c r="Q132" s="588"/>
      <c r="R132" s="588"/>
      <c r="S132" s="588"/>
      <c r="T132" s="588"/>
      <c r="U132" s="588"/>
      <c r="V132" s="588"/>
      <c r="W132" s="588"/>
      <c r="X132" s="588"/>
      <c r="Y132" s="588"/>
      <c r="Z132" s="588"/>
      <c r="AA132" s="588"/>
      <c r="AB132" s="588"/>
      <c r="AC132" s="588"/>
      <c r="AD132" s="588"/>
      <c r="AE132" s="588"/>
      <c r="AF132" s="588"/>
      <c r="AG132" s="588"/>
      <c r="AH132" s="588"/>
      <c r="AI132" s="588"/>
      <c r="AJ132" s="588"/>
      <c r="AK132" s="588"/>
      <c r="AL132" s="588"/>
      <c r="AM132" s="588"/>
      <c r="AN132" s="588"/>
      <c r="AO132" s="588"/>
      <c r="AP132" s="588"/>
      <c r="AQ132" s="588"/>
      <c r="AR132" s="589"/>
      <c r="AS132" s="398"/>
      <c r="AT132" s="399"/>
      <c r="AU132" s="399"/>
      <c r="AV132" s="399"/>
      <c r="AW132" s="399"/>
      <c r="AX132" s="399"/>
      <c r="AY132" s="399"/>
      <c r="AZ132" s="399"/>
      <c r="BA132" s="399"/>
      <c r="BB132" s="400"/>
      <c r="BC132" s="395"/>
      <c r="BD132" s="396"/>
      <c r="BE132" s="396"/>
      <c r="BF132" s="396"/>
      <c r="BG132" s="396"/>
      <c r="BH132" s="396"/>
      <c r="BI132" s="396"/>
      <c r="BJ132" s="396"/>
      <c r="BK132" s="396"/>
      <c r="BL132" s="396"/>
      <c r="BM132" s="397"/>
      <c r="BN132" s="581">
        <f>SUM(BN133:CB145)</f>
        <v>12597</v>
      </c>
      <c r="BO132" s="582"/>
      <c r="BP132" s="582"/>
      <c r="BQ132" s="582"/>
      <c r="BR132" s="582"/>
      <c r="BS132" s="582"/>
      <c r="BT132" s="582"/>
      <c r="BU132" s="582"/>
      <c r="BV132" s="582"/>
      <c r="BW132" s="582"/>
      <c r="BX132" s="582"/>
      <c r="BY132" s="582"/>
      <c r="BZ132" s="582"/>
      <c r="CA132" s="582"/>
      <c r="CB132" s="583"/>
      <c r="CT132" s="29"/>
    </row>
    <row r="133" spans="1:98" ht="15" customHeight="1">
      <c r="A133" s="398"/>
      <c r="B133" s="399"/>
      <c r="C133" s="399"/>
      <c r="D133" s="400"/>
      <c r="E133" s="416" t="s">
        <v>458</v>
      </c>
      <c r="F133" s="417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7"/>
      <c r="R133" s="417"/>
      <c r="S133" s="417"/>
      <c r="T133" s="417"/>
      <c r="U133" s="417"/>
      <c r="V133" s="417"/>
      <c r="W133" s="417"/>
      <c r="X133" s="417"/>
      <c r="Y133" s="417"/>
      <c r="Z133" s="417"/>
      <c r="AA133" s="417"/>
      <c r="AB133" s="417"/>
      <c r="AC133" s="417"/>
      <c r="AD133" s="417"/>
      <c r="AE133" s="417"/>
      <c r="AF133" s="417"/>
      <c r="AG133" s="417"/>
      <c r="AH133" s="417"/>
      <c r="AI133" s="417"/>
      <c r="AJ133" s="417"/>
      <c r="AK133" s="417"/>
      <c r="AL133" s="417"/>
      <c r="AM133" s="417"/>
      <c r="AN133" s="417"/>
      <c r="AO133" s="417"/>
      <c r="AP133" s="417"/>
      <c r="AQ133" s="417"/>
      <c r="AR133" s="418"/>
      <c r="AS133" s="410">
        <v>2</v>
      </c>
      <c r="AT133" s="411"/>
      <c r="AU133" s="411"/>
      <c r="AV133" s="411"/>
      <c r="AW133" s="411"/>
      <c r="AX133" s="411"/>
      <c r="AY133" s="411"/>
      <c r="AZ133" s="411"/>
      <c r="BA133" s="411"/>
      <c r="BB133" s="412"/>
      <c r="BC133" s="395">
        <v>20.5</v>
      </c>
      <c r="BD133" s="396"/>
      <c r="BE133" s="396"/>
      <c r="BF133" s="396"/>
      <c r="BG133" s="396"/>
      <c r="BH133" s="396"/>
      <c r="BI133" s="396"/>
      <c r="BJ133" s="396"/>
      <c r="BK133" s="396"/>
      <c r="BL133" s="396"/>
      <c r="BM133" s="397"/>
      <c r="BN133" s="533">
        <f t="shared" ref="BN133:BN134" si="2">BC133*AS133</f>
        <v>41</v>
      </c>
      <c r="BO133" s="534"/>
      <c r="BP133" s="534"/>
      <c r="BQ133" s="534"/>
      <c r="BR133" s="534"/>
      <c r="BS133" s="534"/>
      <c r="BT133" s="534"/>
      <c r="BU133" s="534"/>
      <c r="BV133" s="534"/>
      <c r="BW133" s="534"/>
      <c r="BX133" s="534"/>
      <c r="BY133" s="534"/>
      <c r="BZ133" s="534"/>
      <c r="CA133" s="534"/>
      <c r="CB133" s="535"/>
      <c r="CT133" s="29"/>
    </row>
    <row r="134" spans="1:98" ht="15" customHeight="1">
      <c r="A134" s="398"/>
      <c r="B134" s="399"/>
      <c r="C134" s="399"/>
      <c r="D134" s="400"/>
      <c r="E134" s="416" t="s">
        <v>459</v>
      </c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  <c r="AA134" s="417"/>
      <c r="AB134" s="417"/>
      <c r="AC134" s="417"/>
      <c r="AD134" s="417"/>
      <c r="AE134" s="417"/>
      <c r="AF134" s="417"/>
      <c r="AG134" s="417"/>
      <c r="AH134" s="417"/>
      <c r="AI134" s="417"/>
      <c r="AJ134" s="417"/>
      <c r="AK134" s="417"/>
      <c r="AL134" s="417"/>
      <c r="AM134" s="417"/>
      <c r="AN134" s="417"/>
      <c r="AO134" s="417"/>
      <c r="AP134" s="417"/>
      <c r="AQ134" s="417"/>
      <c r="AR134" s="418"/>
      <c r="AS134" s="410">
        <v>400</v>
      </c>
      <c r="AT134" s="411"/>
      <c r="AU134" s="411"/>
      <c r="AV134" s="411"/>
      <c r="AW134" s="411"/>
      <c r="AX134" s="411"/>
      <c r="AY134" s="411"/>
      <c r="AZ134" s="411"/>
      <c r="BA134" s="411"/>
      <c r="BB134" s="412"/>
      <c r="BC134" s="395">
        <v>1</v>
      </c>
      <c r="BD134" s="396"/>
      <c r="BE134" s="396"/>
      <c r="BF134" s="396"/>
      <c r="BG134" s="396"/>
      <c r="BH134" s="396"/>
      <c r="BI134" s="396"/>
      <c r="BJ134" s="396"/>
      <c r="BK134" s="396"/>
      <c r="BL134" s="396"/>
      <c r="BM134" s="397"/>
      <c r="BN134" s="533">
        <f t="shared" si="2"/>
        <v>400</v>
      </c>
      <c r="BO134" s="534"/>
      <c r="BP134" s="534"/>
      <c r="BQ134" s="534"/>
      <c r="BR134" s="534"/>
      <c r="BS134" s="534"/>
      <c r="BT134" s="534"/>
      <c r="BU134" s="534"/>
      <c r="BV134" s="534"/>
      <c r="BW134" s="534"/>
      <c r="BX134" s="534"/>
      <c r="BY134" s="534"/>
      <c r="BZ134" s="534"/>
      <c r="CA134" s="534"/>
      <c r="CB134" s="535"/>
    </row>
    <row r="135" spans="1:98" ht="15" customHeight="1">
      <c r="A135" s="398"/>
      <c r="B135" s="399"/>
      <c r="C135" s="399"/>
      <c r="D135" s="400"/>
      <c r="E135" s="416" t="s">
        <v>457</v>
      </c>
      <c r="F135" s="417"/>
      <c r="G135" s="417"/>
      <c r="H135" s="417"/>
      <c r="I135" s="417"/>
      <c r="J135" s="417"/>
      <c r="K135" s="417"/>
      <c r="L135" s="417"/>
      <c r="M135" s="417"/>
      <c r="N135" s="417"/>
      <c r="O135" s="417"/>
      <c r="P135" s="417"/>
      <c r="Q135" s="417"/>
      <c r="R135" s="417"/>
      <c r="S135" s="417"/>
      <c r="T135" s="417"/>
      <c r="U135" s="417"/>
      <c r="V135" s="417"/>
      <c r="W135" s="417"/>
      <c r="X135" s="417"/>
      <c r="Y135" s="417"/>
      <c r="Z135" s="417"/>
      <c r="AA135" s="417"/>
      <c r="AB135" s="417"/>
      <c r="AC135" s="417"/>
      <c r="AD135" s="417"/>
      <c r="AE135" s="417"/>
      <c r="AF135" s="417"/>
      <c r="AG135" s="417"/>
      <c r="AH135" s="417"/>
      <c r="AI135" s="417"/>
      <c r="AJ135" s="417"/>
      <c r="AK135" s="417"/>
      <c r="AL135" s="417"/>
      <c r="AM135" s="417"/>
      <c r="AN135" s="417"/>
      <c r="AO135" s="417"/>
      <c r="AP135" s="417"/>
      <c r="AQ135" s="417"/>
      <c r="AR135" s="418"/>
      <c r="AS135" s="410">
        <v>10</v>
      </c>
      <c r="AT135" s="411"/>
      <c r="AU135" s="411"/>
      <c r="AV135" s="411"/>
      <c r="AW135" s="411"/>
      <c r="AX135" s="411"/>
      <c r="AY135" s="411"/>
      <c r="AZ135" s="411"/>
      <c r="BA135" s="411"/>
      <c r="BB135" s="412"/>
      <c r="BC135" s="395">
        <v>240</v>
      </c>
      <c r="BD135" s="396"/>
      <c r="BE135" s="396"/>
      <c r="BF135" s="396"/>
      <c r="BG135" s="396"/>
      <c r="BH135" s="396"/>
      <c r="BI135" s="396"/>
      <c r="BJ135" s="396"/>
      <c r="BK135" s="396"/>
      <c r="BL135" s="396"/>
      <c r="BM135" s="397"/>
      <c r="BN135" s="533">
        <f>BC135*AS135</f>
        <v>2400</v>
      </c>
      <c r="BO135" s="534"/>
      <c r="BP135" s="534"/>
      <c r="BQ135" s="534"/>
      <c r="BR135" s="534"/>
      <c r="BS135" s="534"/>
      <c r="BT135" s="534"/>
      <c r="BU135" s="534"/>
      <c r="BV135" s="534"/>
      <c r="BW135" s="534"/>
      <c r="BX135" s="534"/>
      <c r="BY135" s="534"/>
      <c r="BZ135" s="534"/>
      <c r="CA135" s="534"/>
      <c r="CB135" s="535"/>
    </row>
    <row r="136" spans="1:98" ht="15" customHeight="1">
      <c r="A136" s="398"/>
      <c r="B136" s="399"/>
      <c r="C136" s="399"/>
      <c r="D136" s="400"/>
      <c r="E136" s="416" t="s">
        <v>492</v>
      </c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  <c r="P136" s="417"/>
      <c r="Q136" s="417"/>
      <c r="R136" s="417"/>
      <c r="S136" s="417"/>
      <c r="T136" s="417"/>
      <c r="U136" s="417"/>
      <c r="V136" s="417"/>
      <c r="W136" s="417"/>
      <c r="X136" s="417"/>
      <c r="Y136" s="417"/>
      <c r="Z136" s="417"/>
      <c r="AA136" s="417"/>
      <c r="AB136" s="417"/>
      <c r="AC136" s="417"/>
      <c r="AD136" s="417"/>
      <c r="AE136" s="417"/>
      <c r="AF136" s="417"/>
      <c r="AG136" s="417"/>
      <c r="AH136" s="417"/>
      <c r="AI136" s="417"/>
      <c r="AJ136" s="417"/>
      <c r="AK136" s="417"/>
      <c r="AL136" s="417"/>
      <c r="AM136" s="417"/>
      <c r="AN136" s="417"/>
      <c r="AO136" s="417"/>
      <c r="AP136" s="417"/>
      <c r="AQ136" s="417"/>
      <c r="AR136" s="418"/>
      <c r="AS136" s="410">
        <v>4</v>
      </c>
      <c r="AT136" s="411"/>
      <c r="AU136" s="411"/>
      <c r="AV136" s="411"/>
      <c r="AW136" s="411"/>
      <c r="AX136" s="411"/>
      <c r="AY136" s="411"/>
      <c r="AZ136" s="411"/>
      <c r="BA136" s="411"/>
      <c r="BB136" s="412"/>
      <c r="BC136" s="395">
        <v>48.5</v>
      </c>
      <c r="BD136" s="396"/>
      <c r="BE136" s="396"/>
      <c r="BF136" s="396"/>
      <c r="BG136" s="396"/>
      <c r="BH136" s="396"/>
      <c r="BI136" s="396"/>
      <c r="BJ136" s="396"/>
      <c r="BK136" s="396"/>
      <c r="BL136" s="396"/>
      <c r="BM136" s="397"/>
      <c r="BN136" s="533">
        <f t="shared" ref="BN136:BN145" si="3">BC136*AS136</f>
        <v>194</v>
      </c>
      <c r="BO136" s="534"/>
      <c r="BP136" s="534"/>
      <c r="BQ136" s="534"/>
      <c r="BR136" s="534"/>
      <c r="BS136" s="534"/>
      <c r="BT136" s="534"/>
      <c r="BU136" s="534"/>
      <c r="BV136" s="534"/>
      <c r="BW136" s="534"/>
      <c r="BX136" s="534"/>
      <c r="BY136" s="534"/>
      <c r="BZ136" s="534"/>
      <c r="CA136" s="534"/>
      <c r="CB136" s="535"/>
    </row>
    <row r="137" spans="1:98" ht="15" customHeight="1">
      <c r="A137" s="398"/>
      <c r="B137" s="399"/>
      <c r="C137" s="399"/>
      <c r="D137" s="400"/>
      <c r="E137" s="416" t="s">
        <v>493</v>
      </c>
      <c r="F137" s="417"/>
      <c r="G137" s="417"/>
      <c r="H137" s="417"/>
      <c r="I137" s="417"/>
      <c r="J137" s="417"/>
      <c r="K137" s="417"/>
      <c r="L137" s="417"/>
      <c r="M137" s="417"/>
      <c r="N137" s="417"/>
      <c r="O137" s="417"/>
      <c r="P137" s="417"/>
      <c r="Q137" s="417"/>
      <c r="R137" s="417"/>
      <c r="S137" s="417"/>
      <c r="T137" s="417"/>
      <c r="U137" s="417"/>
      <c r="V137" s="417"/>
      <c r="W137" s="417"/>
      <c r="X137" s="417"/>
      <c r="Y137" s="417"/>
      <c r="Z137" s="417"/>
      <c r="AA137" s="417"/>
      <c r="AB137" s="417"/>
      <c r="AC137" s="417"/>
      <c r="AD137" s="417"/>
      <c r="AE137" s="417"/>
      <c r="AF137" s="417"/>
      <c r="AG137" s="417"/>
      <c r="AH137" s="417"/>
      <c r="AI137" s="417"/>
      <c r="AJ137" s="417"/>
      <c r="AK137" s="417"/>
      <c r="AL137" s="417"/>
      <c r="AM137" s="417"/>
      <c r="AN137" s="417"/>
      <c r="AO137" s="417"/>
      <c r="AP137" s="417"/>
      <c r="AQ137" s="417"/>
      <c r="AR137" s="418"/>
      <c r="AS137" s="410">
        <v>10</v>
      </c>
      <c r="AT137" s="411"/>
      <c r="AU137" s="411"/>
      <c r="AV137" s="411"/>
      <c r="AW137" s="411"/>
      <c r="AX137" s="411"/>
      <c r="AY137" s="411"/>
      <c r="AZ137" s="411"/>
      <c r="BA137" s="411"/>
      <c r="BB137" s="412"/>
      <c r="BC137" s="395">
        <v>120</v>
      </c>
      <c r="BD137" s="396"/>
      <c r="BE137" s="396"/>
      <c r="BF137" s="396"/>
      <c r="BG137" s="396"/>
      <c r="BH137" s="396"/>
      <c r="BI137" s="396"/>
      <c r="BJ137" s="396"/>
      <c r="BK137" s="396"/>
      <c r="BL137" s="396"/>
      <c r="BM137" s="397"/>
      <c r="BN137" s="492">
        <f t="shared" si="3"/>
        <v>1200</v>
      </c>
      <c r="BO137" s="493"/>
      <c r="BP137" s="493"/>
      <c r="BQ137" s="493"/>
      <c r="BR137" s="493"/>
      <c r="BS137" s="493"/>
      <c r="BT137" s="493"/>
      <c r="BU137" s="493"/>
      <c r="BV137" s="493"/>
      <c r="BW137" s="493"/>
      <c r="BX137" s="493"/>
      <c r="BY137" s="493"/>
      <c r="BZ137" s="493"/>
      <c r="CA137" s="493"/>
      <c r="CB137" s="494"/>
      <c r="CT137" s="34">
        <f>SUM(BN135:CB142)</f>
        <v>11133</v>
      </c>
    </row>
    <row r="138" spans="1:98" ht="15" customHeight="1">
      <c r="A138" s="398"/>
      <c r="B138" s="399"/>
      <c r="C138" s="399"/>
      <c r="D138" s="400"/>
      <c r="E138" s="416" t="s">
        <v>494</v>
      </c>
      <c r="F138" s="417"/>
      <c r="G138" s="417"/>
      <c r="H138" s="417"/>
      <c r="I138" s="417"/>
      <c r="J138" s="417"/>
      <c r="K138" s="417"/>
      <c r="L138" s="417"/>
      <c r="M138" s="417"/>
      <c r="N138" s="417"/>
      <c r="O138" s="417"/>
      <c r="P138" s="417"/>
      <c r="Q138" s="417"/>
      <c r="R138" s="417"/>
      <c r="S138" s="417"/>
      <c r="T138" s="417"/>
      <c r="U138" s="417"/>
      <c r="V138" s="417"/>
      <c r="W138" s="417"/>
      <c r="X138" s="417"/>
      <c r="Y138" s="417"/>
      <c r="Z138" s="417"/>
      <c r="AA138" s="417"/>
      <c r="AB138" s="417"/>
      <c r="AC138" s="417"/>
      <c r="AD138" s="417"/>
      <c r="AE138" s="417"/>
      <c r="AF138" s="417"/>
      <c r="AG138" s="417"/>
      <c r="AH138" s="417"/>
      <c r="AI138" s="417"/>
      <c r="AJ138" s="417"/>
      <c r="AK138" s="417"/>
      <c r="AL138" s="417"/>
      <c r="AM138" s="417"/>
      <c r="AN138" s="417"/>
      <c r="AO138" s="417"/>
      <c r="AP138" s="417"/>
      <c r="AQ138" s="417"/>
      <c r="AR138" s="418"/>
      <c r="AS138" s="410">
        <v>20</v>
      </c>
      <c r="AT138" s="411"/>
      <c r="AU138" s="411"/>
      <c r="AV138" s="411"/>
      <c r="AW138" s="411"/>
      <c r="AX138" s="411"/>
      <c r="AY138" s="411"/>
      <c r="AZ138" s="411"/>
      <c r="BA138" s="411"/>
      <c r="BB138" s="412"/>
      <c r="BC138" s="395">
        <v>240</v>
      </c>
      <c r="BD138" s="396"/>
      <c r="BE138" s="396"/>
      <c r="BF138" s="396"/>
      <c r="BG138" s="396"/>
      <c r="BH138" s="396"/>
      <c r="BI138" s="396"/>
      <c r="BJ138" s="396"/>
      <c r="BK138" s="396"/>
      <c r="BL138" s="396"/>
      <c r="BM138" s="397"/>
      <c r="BN138" s="492">
        <f t="shared" si="3"/>
        <v>4800</v>
      </c>
      <c r="BO138" s="493"/>
      <c r="BP138" s="493"/>
      <c r="BQ138" s="493"/>
      <c r="BR138" s="493"/>
      <c r="BS138" s="493"/>
      <c r="BT138" s="493"/>
      <c r="BU138" s="493"/>
      <c r="BV138" s="493"/>
      <c r="BW138" s="493"/>
      <c r="BX138" s="493"/>
      <c r="BY138" s="493"/>
      <c r="BZ138" s="493"/>
      <c r="CA138" s="493"/>
      <c r="CB138" s="494"/>
    </row>
    <row r="139" spans="1:98" ht="15" customHeight="1">
      <c r="A139" s="398"/>
      <c r="B139" s="399"/>
      <c r="C139" s="399"/>
      <c r="D139" s="400"/>
      <c r="E139" s="416" t="s">
        <v>495</v>
      </c>
      <c r="F139" s="417"/>
      <c r="G139" s="417"/>
      <c r="H139" s="417"/>
      <c r="I139" s="417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7"/>
      <c r="AC139" s="417"/>
      <c r="AD139" s="417"/>
      <c r="AE139" s="417"/>
      <c r="AF139" s="417"/>
      <c r="AG139" s="417"/>
      <c r="AH139" s="417"/>
      <c r="AI139" s="417"/>
      <c r="AJ139" s="417"/>
      <c r="AK139" s="417"/>
      <c r="AL139" s="417"/>
      <c r="AM139" s="417"/>
      <c r="AN139" s="417"/>
      <c r="AO139" s="417"/>
      <c r="AP139" s="417"/>
      <c r="AQ139" s="417"/>
      <c r="AR139" s="418"/>
      <c r="AS139" s="410">
        <v>3</v>
      </c>
      <c r="AT139" s="411"/>
      <c r="AU139" s="411"/>
      <c r="AV139" s="411"/>
      <c r="AW139" s="411"/>
      <c r="AX139" s="411"/>
      <c r="AY139" s="411"/>
      <c r="AZ139" s="411"/>
      <c r="BA139" s="411"/>
      <c r="BB139" s="412"/>
      <c r="BC139" s="395">
        <v>424</v>
      </c>
      <c r="BD139" s="396"/>
      <c r="BE139" s="396"/>
      <c r="BF139" s="396"/>
      <c r="BG139" s="396"/>
      <c r="BH139" s="396"/>
      <c r="BI139" s="396"/>
      <c r="BJ139" s="396"/>
      <c r="BK139" s="396"/>
      <c r="BL139" s="396"/>
      <c r="BM139" s="397"/>
      <c r="BN139" s="492">
        <f t="shared" si="3"/>
        <v>1272</v>
      </c>
      <c r="BO139" s="493"/>
      <c r="BP139" s="493"/>
      <c r="BQ139" s="493"/>
      <c r="BR139" s="493"/>
      <c r="BS139" s="493"/>
      <c r="BT139" s="493"/>
      <c r="BU139" s="493"/>
      <c r="BV139" s="493"/>
      <c r="BW139" s="493"/>
      <c r="BX139" s="493"/>
      <c r="BY139" s="493"/>
      <c r="BZ139" s="493"/>
      <c r="CA139" s="493"/>
      <c r="CB139" s="494"/>
    </row>
    <row r="140" spans="1:98" ht="15" customHeight="1">
      <c r="A140" s="398"/>
      <c r="B140" s="399"/>
      <c r="C140" s="399"/>
      <c r="D140" s="400"/>
      <c r="E140" s="416" t="s">
        <v>496</v>
      </c>
      <c r="F140" s="417"/>
      <c r="G140" s="417"/>
      <c r="H140" s="417"/>
      <c r="I140" s="417"/>
      <c r="J140" s="417"/>
      <c r="K140" s="417"/>
      <c r="L140" s="417"/>
      <c r="M140" s="417"/>
      <c r="N140" s="417"/>
      <c r="O140" s="417"/>
      <c r="P140" s="417"/>
      <c r="Q140" s="417"/>
      <c r="R140" s="417"/>
      <c r="S140" s="417"/>
      <c r="T140" s="417"/>
      <c r="U140" s="417"/>
      <c r="V140" s="417"/>
      <c r="W140" s="417"/>
      <c r="X140" s="417"/>
      <c r="Y140" s="417"/>
      <c r="Z140" s="417"/>
      <c r="AA140" s="417"/>
      <c r="AB140" s="417"/>
      <c r="AC140" s="417"/>
      <c r="AD140" s="417"/>
      <c r="AE140" s="417"/>
      <c r="AF140" s="417"/>
      <c r="AG140" s="417"/>
      <c r="AH140" s="417"/>
      <c r="AI140" s="417"/>
      <c r="AJ140" s="417"/>
      <c r="AK140" s="417"/>
      <c r="AL140" s="417"/>
      <c r="AM140" s="417"/>
      <c r="AN140" s="417"/>
      <c r="AO140" s="417"/>
      <c r="AP140" s="417"/>
      <c r="AQ140" s="417"/>
      <c r="AR140" s="418"/>
      <c r="AS140" s="410">
        <v>2</v>
      </c>
      <c r="AT140" s="411"/>
      <c r="AU140" s="411"/>
      <c r="AV140" s="411"/>
      <c r="AW140" s="411"/>
      <c r="AX140" s="411"/>
      <c r="AY140" s="411"/>
      <c r="AZ140" s="411"/>
      <c r="BA140" s="411"/>
      <c r="BB140" s="412"/>
      <c r="BC140" s="395">
        <v>120</v>
      </c>
      <c r="BD140" s="396"/>
      <c r="BE140" s="396"/>
      <c r="BF140" s="396"/>
      <c r="BG140" s="396"/>
      <c r="BH140" s="396"/>
      <c r="BI140" s="396"/>
      <c r="BJ140" s="396"/>
      <c r="BK140" s="396"/>
      <c r="BL140" s="396"/>
      <c r="BM140" s="397"/>
      <c r="BN140" s="492">
        <f t="shared" si="3"/>
        <v>240</v>
      </c>
      <c r="BO140" s="493"/>
      <c r="BP140" s="493"/>
      <c r="BQ140" s="493"/>
      <c r="BR140" s="493"/>
      <c r="BS140" s="493"/>
      <c r="BT140" s="493"/>
      <c r="BU140" s="493"/>
      <c r="BV140" s="493"/>
      <c r="BW140" s="493"/>
      <c r="BX140" s="493"/>
      <c r="BY140" s="493"/>
      <c r="BZ140" s="493"/>
      <c r="CA140" s="493"/>
      <c r="CB140" s="494"/>
    </row>
    <row r="141" spans="1:98" ht="15" customHeight="1">
      <c r="A141" s="398"/>
      <c r="B141" s="399"/>
      <c r="C141" s="399"/>
      <c r="D141" s="400"/>
      <c r="E141" s="416" t="s">
        <v>458</v>
      </c>
      <c r="F141" s="417"/>
      <c r="G141" s="417"/>
      <c r="H141" s="417"/>
      <c r="I141" s="417"/>
      <c r="J141" s="417"/>
      <c r="K141" s="417"/>
      <c r="L141" s="417"/>
      <c r="M141" s="417"/>
      <c r="N141" s="417"/>
      <c r="O141" s="417"/>
      <c r="P141" s="417"/>
      <c r="Q141" s="417"/>
      <c r="R141" s="417"/>
      <c r="S141" s="417"/>
      <c r="T141" s="417"/>
      <c r="U141" s="417"/>
      <c r="V141" s="417"/>
      <c r="W141" s="417"/>
      <c r="X141" s="417"/>
      <c r="Y141" s="417"/>
      <c r="Z141" s="417"/>
      <c r="AA141" s="417"/>
      <c r="AB141" s="417"/>
      <c r="AC141" s="417"/>
      <c r="AD141" s="417"/>
      <c r="AE141" s="417"/>
      <c r="AF141" s="417"/>
      <c r="AG141" s="417"/>
      <c r="AH141" s="417"/>
      <c r="AI141" s="417"/>
      <c r="AJ141" s="417"/>
      <c r="AK141" s="417"/>
      <c r="AL141" s="417"/>
      <c r="AM141" s="417"/>
      <c r="AN141" s="417"/>
      <c r="AO141" s="417"/>
      <c r="AP141" s="417"/>
      <c r="AQ141" s="417"/>
      <c r="AR141" s="418"/>
      <c r="AS141" s="410">
        <v>1</v>
      </c>
      <c r="AT141" s="411"/>
      <c r="AU141" s="411"/>
      <c r="AV141" s="411"/>
      <c r="AW141" s="411"/>
      <c r="AX141" s="411"/>
      <c r="AY141" s="411"/>
      <c r="AZ141" s="411"/>
      <c r="BA141" s="411"/>
      <c r="BB141" s="412"/>
      <c r="BC141" s="395">
        <v>27</v>
      </c>
      <c r="BD141" s="396"/>
      <c r="BE141" s="396"/>
      <c r="BF141" s="396"/>
      <c r="BG141" s="396"/>
      <c r="BH141" s="396"/>
      <c r="BI141" s="396"/>
      <c r="BJ141" s="396"/>
      <c r="BK141" s="396"/>
      <c r="BL141" s="396"/>
      <c r="BM141" s="397"/>
      <c r="BN141" s="492">
        <f t="shared" si="3"/>
        <v>27</v>
      </c>
      <c r="BO141" s="493"/>
      <c r="BP141" s="493"/>
      <c r="BQ141" s="493"/>
      <c r="BR141" s="493"/>
      <c r="BS141" s="493"/>
      <c r="BT141" s="493"/>
      <c r="BU141" s="493"/>
      <c r="BV141" s="493"/>
      <c r="BW141" s="493"/>
      <c r="BX141" s="493"/>
      <c r="BY141" s="493"/>
      <c r="BZ141" s="493"/>
      <c r="CA141" s="493"/>
      <c r="CB141" s="494"/>
    </row>
    <row r="142" spans="1:98" ht="15" customHeight="1">
      <c r="A142" s="398"/>
      <c r="B142" s="399"/>
      <c r="C142" s="399"/>
      <c r="D142" s="400"/>
      <c r="E142" s="416" t="s">
        <v>497</v>
      </c>
      <c r="F142" s="417"/>
      <c r="G142" s="417"/>
      <c r="H142" s="417"/>
      <c r="I142" s="417"/>
      <c r="J142" s="417"/>
      <c r="K142" s="417"/>
      <c r="L142" s="417"/>
      <c r="M142" s="417"/>
      <c r="N142" s="417"/>
      <c r="O142" s="417"/>
      <c r="P142" s="417"/>
      <c r="Q142" s="417"/>
      <c r="R142" s="417"/>
      <c r="S142" s="417"/>
      <c r="T142" s="417"/>
      <c r="U142" s="417"/>
      <c r="V142" s="417"/>
      <c r="W142" s="417"/>
      <c r="X142" s="417"/>
      <c r="Y142" s="417"/>
      <c r="Z142" s="417"/>
      <c r="AA142" s="417"/>
      <c r="AB142" s="417"/>
      <c r="AC142" s="417"/>
      <c r="AD142" s="417"/>
      <c r="AE142" s="417"/>
      <c r="AF142" s="417"/>
      <c r="AG142" s="417"/>
      <c r="AH142" s="417"/>
      <c r="AI142" s="417"/>
      <c r="AJ142" s="417"/>
      <c r="AK142" s="417"/>
      <c r="AL142" s="417"/>
      <c r="AM142" s="417"/>
      <c r="AN142" s="417"/>
      <c r="AO142" s="417"/>
      <c r="AP142" s="417"/>
      <c r="AQ142" s="417"/>
      <c r="AR142" s="418"/>
      <c r="AS142" s="410">
        <v>40</v>
      </c>
      <c r="AT142" s="411"/>
      <c r="AU142" s="411"/>
      <c r="AV142" s="411"/>
      <c r="AW142" s="411"/>
      <c r="AX142" s="411"/>
      <c r="AY142" s="411"/>
      <c r="AZ142" s="411"/>
      <c r="BA142" s="411"/>
      <c r="BB142" s="412"/>
      <c r="BC142" s="395">
        <v>25</v>
      </c>
      <c r="BD142" s="396"/>
      <c r="BE142" s="396"/>
      <c r="BF142" s="396"/>
      <c r="BG142" s="396"/>
      <c r="BH142" s="396"/>
      <c r="BI142" s="396"/>
      <c r="BJ142" s="396"/>
      <c r="BK142" s="396"/>
      <c r="BL142" s="396"/>
      <c r="BM142" s="397"/>
      <c r="BN142" s="492">
        <f t="shared" si="3"/>
        <v>1000</v>
      </c>
      <c r="BO142" s="493"/>
      <c r="BP142" s="493"/>
      <c r="BQ142" s="493"/>
      <c r="BR142" s="493"/>
      <c r="BS142" s="493"/>
      <c r="BT142" s="493"/>
      <c r="BU142" s="493"/>
      <c r="BV142" s="493"/>
      <c r="BW142" s="493"/>
      <c r="BX142" s="493"/>
      <c r="BY142" s="493"/>
      <c r="BZ142" s="493"/>
      <c r="CA142" s="493"/>
      <c r="CB142" s="494"/>
    </row>
    <row r="143" spans="1:98" ht="15" customHeight="1">
      <c r="A143" s="398"/>
      <c r="B143" s="399"/>
      <c r="C143" s="399"/>
      <c r="D143" s="400"/>
      <c r="E143" s="416" t="s">
        <v>498</v>
      </c>
      <c r="F143" s="531"/>
      <c r="G143" s="531"/>
      <c r="H143" s="531"/>
      <c r="I143" s="531"/>
      <c r="J143" s="531"/>
      <c r="K143" s="531"/>
      <c r="L143" s="531"/>
      <c r="M143" s="531"/>
      <c r="N143" s="531"/>
      <c r="O143" s="531"/>
      <c r="P143" s="531"/>
      <c r="Q143" s="531"/>
      <c r="R143" s="531"/>
      <c r="S143" s="531"/>
      <c r="T143" s="531"/>
      <c r="U143" s="531"/>
      <c r="V143" s="531"/>
      <c r="W143" s="531"/>
      <c r="X143" s="531"/>
      <c r="Y143" s="531"/>
      <c r="Z143" s="531"/>
      <c r="AA143" s="531"/>
      <c r="AB143" s="531"/>
      <c r="AC143" s="531"/>
      <c r="AD143" s="531"/>
      <c r="AE143" s="531"/>
      <c r="AF143" s="531"/>
      <c r="AG143" s="531"/>
      <c r="AH143" s="531"/>
      <c r="AI143" s="531"/>
      <c r="AJ143" s="531"/>
      <c r="AK143" s="531"/>
      <c r="AL143" s="531"/>
      <c r="AM143" s="531"/>
      <c r="AN143" s="531"/>
      <c r="AO143" s="531"/>
      <c r="AP143" s="531"/>
      <c r="AQ143" s="531"/>
      <c r="AR143" s="532"/>
      <c r="AS143" s="410">
        <v>15</v>
      </c>
      <c r="AT143" s="411"/>
      <c r="AU143" s="411"/>
      <c r="AV143" s="411"/>
      <c r="AW143" s="411"/>
      <c r="AX143" s="411"/>
      <c r="AY143" s="411"/>
      <c r="AZ143" s="411"/>
      <c r="BA143" s="411"/>
      <c r="BB143" s="412"/>
      <c r="BC143" s="395">
        <v>15</v>
      </c>
      <c r="BD143" s="396"/>
      <c r="BE143" s="396"/>
      <c r="BF143" s="396"/>
      <c r="BG143" s="396"/>
      <c r="BH143" s="396"/>
      <c r="BI143" s="396"/>
      <c r="BJ143" s="396"/>
      <c r="BK143" s="396"/>
      <c r="BL143" s="396"/>
      <c r="BM143" s="397"/>
      <c r="BN143" s="492">
        <f t="shared" si="3"/>
        <v>225</v>
      </c>
      <c r="BO143" s="493"/>
      <c r="BP143" s="493"/>
      <c r="BQ143" s="493"/>
      <c r="BR143" s="493"/>
      <c r="BS143" s="493"/>
      <c r="BT143" s="493"/>
      <c r="BU143" s="493"/>
      <c r="BV143" s="493"/>
      <c r="BW143" s="493"/>
      <c r="BX143" s="493"/>
      <c r="BY143" s="493"/>
      <c r="BZ143" s="493"/>
      <c r="CA143" s="493"/>
      <c r="CB143" s="494"/>
      <c r="CT143" s="34">
        <f>SUM(BN143:CB144)</f>
        <v>543</v>
      </c>
    </row>
    <row r="144" spans="1:98" ht="15" customHeight="1">
      <c r="A144" s="398"/>
      <c r="B144" s="399"/>
      <c r="C144" s="399"/>
      <c r="D144" s="400"/>
      <c r="E144" s="416" t="s">
        <v>499</v>
      </c>
      <c r="F144" s="417"/>
      <c r="G144" s="417"/>
      <c r="H144" s="417"/>
      <c r="I144" s="417"/>
      <c r="J144" s="417"/>
      <c r="K144" s="417"/>
      <c r="L144" s="417"/>
      <c r="M144" s="417"/>
      <c r="N144" s="417"/>
      <c r="O144" s="417"/>
      <c r="P144" s="417"/>
      <c r="Q144" s="417"/>
      <c r="R144" s="417"/>
      <c r="S144" s="417"/>
      <c r="T144" s="417"/>
      <c r="U144" s="417"/>
      <c r="V144" s="417"/>
      <c r="W144" s="417"/>
      <c r="X144" s="417"/>
      <c r="Y144" s="417"/>
      <c r="Z144" s="417"/>
      <c r="AA144" s="417"/>
      <c r="AB144" s="417"/>
      <c r="AC144" s="417"/>
      <c r="AD144" s="417"/>
      <c r="AE144" s="417"/>
      <c r="AF144" s="417"/>
      <c r="AG144" s="417"/>
      <c r="AH144" s="417"/>
      <c r="AI144" s="417"/>
      <c r="AJ144" s="417"/>
      <c r="AK144" s="417"/>
      <c r="AL144" s="417"/>
      <c r="AM144" s="417"/>
      <c r="AN144" s="417"/>
      <c r="AO144" s="417"/>
      <c r="AP144" s="417"/>
      <c r="AQ144" s="417"/>
      <c r="AR144" s="418"/>
      <c r="AS144" s="410">
        <v>15</v>
      </c>
      <c r="AT144" s="411"/>
      <c r="AU144" s="411"/>
      <c r="AV144" s="411"/>
      <c r="AW144" s="411"/>
      <c r="AX144" s="411"/>
      <c r="AY144" s="411"/>
      <c r="AZ144" s="411"/>
      <c r="BA144" s="411"/>
      <c r="BB144" s="412"/>
      <c r="BC144" s="395">
        <v>21.2</v>
      </c>
      <c r="BD144" s="396"/>
      <c r="BE144" s="396"/>
      <c r="BF144" s="396"/>
      <c r="BG144" s="396"/>
      <c r="BH144" s="396"/>
      <c r="BI144" s="396"/>
      <c r="BJ144" s="396"/>
      <c r="BK144" s="396"/>
      <c r="BL144" s="396"/>
      <c r="BM144" s="397"/>
      <c r="BN144" s="492">
        <f t="shared" si="3"/>
        <v>318</v>
      </c>
      <c r="BO144" s="493"/>
      <c r="BP144" s="493"/>
      <c r="BQ144" s="493"/>
      <c r="BR144" s="493"/>
      <c r="BS144" s="493"/>
      <c r="BT144" s="493"/>
      <c r="BU144" s="493"/>
      <c r="BV144" s="493"/>
      <c r="BW144" s="493"/>
      <c r="BX144" s="493"/>
      <c r="BY144" s="493"/>
      <c r="BZ144" s="493"/>
      <c r="CA144" s="493"/>
      <c r="CB144" s="494"/>
    </row>
    <row r="145" spans="1:98" ht="15" customHeight="1">
      <c r="A145" s="398"/>
      <c r="B145" s="399"/>
      <c r="C145" s="399"/>
      <c r="D145" s="400"/>
      <c r="E145" s="416" t="s">
        <v>500</v>
      </c>
      <c r="F145" s="417"/>
      <c r="G145" s="417"/>
      <c r="H145" s="417"/>
      <c r="I145" s="417"/>
      <c r="J145" s="417"/>
      <c r="K145" s="417"/>
      <c r="L145" s="417"/>
      <c r="M145" s="417"/>
      <c r="N145" s="417"/>
      <c r="O145" s="417"/>
      <c r="P145" s="417"/>
      <c r="Q145" s="417"/>
      <c r="R145" s="417"/>
      <c r="S145" s="417"/>
      <c r="T145" s="417"/>
      <c r="U145" s="417"/>
      <c r="V145" s="417"/>
      <c r="W145" s="417"/>
      <c r="X145" s="417"/>
      <c r="Y145" s="417"/>
      <c r="Z145" s="417"/>
      <c r="AA145" s="417"/>
      <c r="AB145" s="417"/>
      <c r="AC145" s="417"/>
      <c r="AD145" s="417"/>
      <c r="AE145" s="417"/>
      <c r="AF145" s="417"/>
      <c r="AG145" s="417"/>
      <c r="AH145" s="417"/>
      <c r="AI145" s="417"/>
      <c r="AJ145" s="417"/>
      <c r="AK145" s="417"/>
      <c r="AL145" s="417"/>
      <c r="AM145" s="417"/>
      <c r="AN145" s="417"/>
      <c r="AO145" s="417"/>
      <c r="AP145" s="417"/>
      <c r="AQ145" s="417"/>
      <c r="AR145" s="418"/>
      <c r="AS145" s="410">
        <v>4</v>
      </c>
      <c r="AT145" s="411"/>
      <c r="AU145" s="411"/>
      <c r="AV145" s="411"/>
      <c r="AW145" s="411"/>
      <c r="AX145" s="411"/>
      <c r="AY145" s="411"/>
      <c r="AZ145" s="411"/>
      <c r="BA145" s="411"/>
      <c r="BB145" s="412"/>
      <c r="BC145" s="395">
        <v>120</v>
      </c>
      <c r="BD145" s="396"/>
      <c r="BE145" s="396"/>
      <c r="BF145" s="396"/>
      <c r="BG145" s="396"/>
      <c r="BH145" s="396"/>
      <c r="BI145" s="396"/>
      <c r="BJ145" s="396"/>
      <c r="BK145" s="396"/>
      <c r="BL145" s="396"/>
      <c r="BM145" s="397"/>
      <c r="BN145" s="533">
        <f t="shared" si="3"/>
        <v>480</v>
      </c>
      <c r="BO145" s="534"/>
      <c r="BP145" s="534"/>
      <c r="BQ145" s="534"/>
      <c r="BR145" s="534"/>
      <c r="BS145" s="534"/>
      <c r="BT145" s="534"/>
      <c r="BU145" s="534"/>
      <c r="BV145" s="534"/>
      <c r="BW145" s="534"/>
      <c r="BX145" s="534"/>
      <c r="BY145" s="534"/>
      <c r="BZ145" s="534"/>
      <c r="CA145" s="534"/>
      <c r="CB145" s="535"/>
    </row>
    <row r="146" spans="1:98" ht="15" customHeight="1">
      <c r="A146" s="560">
        <v>3</v>
      </c>
      <c r="B146" s="561"/>
      <c r="C146" s="561"/>
      <c r="D146" s="562"/>
      <c r="E146" s="563" t="s">
        <v>227</v>
      </c>
      <c r="F146" s="564"/>
      <c r="G146" s="564"/>
      <c r="H146" s="564"/>
      <c r="I146" s="564"/>
      <c r="J146" s="564"/>
      <c r="K146" s="564"/>
      <c r="L146" s="564"/>
      <c r="M146" s="564"/>
      <c r="N146" s="564"/>
      <c r="O146" s="564"/>
      <c r="P146" s="564"/>
      <c r="Q146" s="564"/>
      <c r="R146" s="564"/>
      <c r="S146" s="564"/>
      <c r="T146" s="564"/>
      <c r="U146" s="564"/>
      <c r="V146" s="564"/>
      <c r="W146" s="564"/>
      <c r="X146" s="564"/>
      <c r="Y146" s="564"/>
      <c r="Z146" s="564"/>
      <c r="AA146" s="564"/>
      <c r="AB146" s="564"/>
      <c r="AC146" s="564"/>
      <c r="AD146" s="564"/>
      <c r="AE146" s="564"/>
      <c r="AF146" s="564"/>
      <c r="AG146" s="564"/>
      <c r="AH146" s="564"/>
      <c r="AI146" s="564"/>
      <c r="AJ146" s="564"/>
      <c r="AK146" s="564"/>
      <c r="AL146" s="564"/>
      <c r="AM146" s="564"/>
      <c r="AN146" s="564"/>
      <c r="AO146" s="564"/>
      <c r="AP146" s="564"/>
      <c r="AQ146" s="564"/>
      <c r="AR146" s="565"/>
      <c r="AS146" s="410"/>
      <c r="AT146" s="411"/>
      <c r="AU146" s="411"/>
      <c r="AV146" s="411"/>
      <c r="AW146" s="411"/>
      <c r="AX146" s="411"/>
      <c r="AY146" s="411"/>
      <c r="AZ146" s="411"/>
      <c r="BA146" s="411"/>
      <c r="BB146" s="412"/>
      <c r="BC146" s="539"/>
      <c r="BD146" s="399"/>
      <c r="BE146" s="399"/>
      <c r="BF146" s="399"/>
      <c r="BG146" s="399"/>
      <c r="BH146" s="399"/>
      <c r="BI146" s="399"/>
      <c r="BJ146" s="399"/>
      <c r="BK146" s="399"/>
      <c r="BL146" s="399"/>
      <c r="BM146" s="400"/>
      <c r="BN146" s="581">
        <f>BN147</f>
        <v>1300</v>
      </c>
      <c r="BO146" s="582"/>
      <c r="BP146" s="582"/>
      <c r="BQ146" s="582"/>
      <c r="BR146" s="582"/>
      <c r="BS146" s="582"/>
      <c r="BT146" s="582"/>
      <c r="BU146" s="582"/>
      <c r="BV146" s="582"/>
      <c r="BW146" s="582"/>
      <c r="BX146" s="582"/>
      <c r="BY146" s="582"/>
      <c r="BZ146" s="582"/>
      <c r="CA146" s="582"/>
      <c r="CB146" s="583"/>
    </row>
    <row r="147" spans="1:98" ht="18" customHeight="1">
      <c r="A147" s="410"/>
      <c r="B147" s="411"/>
      <c r="C147" s="411"/>
      <c r="D147" s="412"/>
      <c r="E147" s="386" t="s">
        <v>460</v>
      </c>
      <c r="F147" s="387"/>
      <c r="G147" s="387"/>
      <c r="H147" s="387"/>
      <c r="I147" s="387"/>
      <c r="J147" s="387"/>
      <c r="K147" s="387"/>
      <c r="L147" s="387"/>
      <c r="M147" s="387"/>
      <c r="N147" s="387"/>
      <c r="O147" s="387"/>
      <c r="P147" s="387"/>
      <c r="Q147" s="387"/>
      <c r="R147" s="387"/>
      <c r="S147" s="387"/>
      <c r="T147" s="387"/>
      <c r="U147" s="387"/>
      <c r="V147" s="387"/>
      <c r="W147" s="387"/>
      <c r="X147" s="387"/>
      <c r="Y147" s="387"/>
      <c r="Z147" s="387"/>
      <c r="AA147" s="387"/>
      <c r="AB147" s="387"/>
      <c r="AC147" s="387"/>
      <c r="AD147" s="387"/>
      <c r="AE147" s="387"/>
      <c r="AF147" s="387"/>
      <c r="AG147" s="387"/>
      <c r="AH147" s="387"/>
      <c r="AI147" s="387"/>
      <c r="AJ147" s="387"/>
      <c r="AK147" s="387"/>
      <c r="AL147" s="387"/>
      <c r="AM147" s="387"/>
      <c r="AN147" s="387"/>
      <c r="AO147" s="387"/>
      <c r="AP147" s="387"/>
      <c r="AQ147" s="387"/>
      <c r="AR147" s="388"/>
      <c r="AS147" s="410">
        <v>2</v>
      </c>
      <c r="AT147" s="411"/>
      <c r="AU147" s="411"/>
      <c r="AV147" s="411"/>
      <c r="AW147" s="411"/>
      <c r="AX147" s="411"/>
      <c r="AY147" s="411"/>
      <c r="AZ147" s="411"/>
      <c r="BA147" s="411"/>
      <c r="BB147" s="412"/>
      <c r="BC147" s="395">
        <v>650</v>
      </c>
      <c r="BD147" s="396"/>
      <c r="BE147" s="396"/>
      <c r="BF147" s="396"/>
      <c r="BG147" s="396"/>
      <c r="BH147" s="396"/>
      <c r="BI147" s="396"/>
      <c r="BJ147" s="396"/>
      <c r="BK147" s="396"/>
      <c r="BL147" s="396"/>
      <c r="BM147" s="397"/>
      <c r="BN147" s="575">
        <f t="shared" ref="BN147" si="4">AS147*BC147</f>
        <v>1300</v>
      </c>
      <c r="BO147" s="576"/>
      <c r="BP147" s="576"/>
      <c r="BQ147" s="576"/>
      <c r="BR147" s="576"/>
      <c r="BS147" s="576"/>
      <c r="BT147" s="576"/>
      <c r="BU147" s="576"/>
      <c r="BV147" s="576"/>
      <c r="BW147" s="576"/>
      <c r="BX147" s="576"/>
      <c r="BY147" s="576"/>
      <c r="BZ147" s="576"/>
      <c r="CA147" s="576"/>
      <c r="CB147" s="577"/>
    </row>
    <row r="148" spans="1:98" ht="15" customHeight="1">
      <c r="A148" s="560">
        <v>4</v>
      </c>
      <c r="B148" s="561"/>
      <c r="C148" s="561"/>
      <c r="D148" s="562"/>
      <c r="E148" s="563" t="s">
        <v>461</v>
      </c>
      <c r="F148" s="564"/>
      <c r="G148" s="564"/>
      <c r="H148" s="564"/>
      <c r="I148" s="564"/>
      <c r="J148" s="564"/>
      <c r="K148" s="564"/>
      <c r="L148" s="564"/>
      <c r="M148" s="564"/>
      <c r="N148" s="564"/>
      <c r="O148" s="564"/>
      <c r="P148" s="564"/>
      <c r="Q148" s="564"/>
      <c r="R148" s="564"/>
      <c r="S148" s="564"/>
      <c r="T148" s="564"/>
      <c r="U148" s="564"/>
      <c r="V148" s="564"/>
      <c r="W148" s="564"/>
      <c r="X148" s="564"/>
      <c r="Y148" s="564"/>
      <c r="Z148" s="564"/>
      <c r="AA148" s="564"/>
      <c r="AB148" s="564"/>
      <c r="AC148" s="564"/>
      <c r="AD148" s="564"/>
      <c r="AE148" s="564"/>
      <c r="AF148" s="564"/>
      <c r="AG148" s="564"/>
      <c r="AH148" s="564"/>
      <c r="AI148" s="564"/>
      <c r="AJ148" s="564"/>
      <c r="AK148" s="564"/>
      <c r="AL148" s="564"/>
      <c r="AM148" s="564"/>
      <c r="AN148" s="564"/>
      <c r="AO148" s="564"/>
      <c r="AP148" s="564"/>
      <c r="AQ148" s="564"/>
      <c r="AR148" s="565"/>
      <c r="AS148" s="410"/>
      <c r="AT148" s="411"/>
      <c r="AU148" s="411"/>
      <c r="AV148" s="411"/>
      <c r="AW148" s="411"/>
      <c r="AX148" s="411"/>
      <c r="AY148" s="411"/>
      <c r="AZ148" s="411"/>
      <c r="BA148" s="411"/>
      <c r="BB148" s="412"/>
      <c r="BC148" s="578"/>
      <c r="BD148" s="579"/>
      <c r="BE148" s="579"/>
      <c r="BF148" s="579"/>
      <c r="BG148" s="579"/>
      <c r="BH148" s="579"/>
      <c r="BI148" s="579"/>
      <c r="BJ148" s="579"/>
      <c r="BK148" s="579"/>
      <c r="BL148" s="579"/>
      <c r="BM148" s="580"/>
      <c r="BN148" s="581">
        <f>SUM(BN149:CB162)</f>
        <v>55000</v>
      </c>
      <c r="BO148" s="582"/>
      <c r="BP148" s="582"/>
      <c r="BQ148" s="582"/>
      <c r="BR148" s="582"/>
      <c r="BS148" s="582"/>
      <c r="BT148" s="582"/>
      <c r="BU148" s="582"/>
      <c r="BV148" s="582"/>
      <c r="BW148" s="582"/>
      <c r="BX148" s="582"/>
      <c r="BY148" s="582"/>
      <c r="BZ148" s="582"/>
      <c r="CA148" s="582"/>
      <c r="CB148" s="583"/>
      <c r="CT148" s="26">
        <v>46000</v>
      </c>
    </row>
    <row r="149" spans="1:98" ht="15" customHeight="1">
      <c r="A149" s="398"/>
      <c r="B149" s="399"/>
      <c r="C149" s="399"/>
      <c r="D149" s="400"/>
      <c r="E149" s="416" t="s">
        <v>462</v>
      </c>
      <c r="F149" s="417"/>
      <c r="G149" s="417"/>
      <c r="H149" s="417"/>
      <c r="I149" s="417"/>
      <c r="J149" s="417"/>
      <c r="K149" s="417"/>
      <c r="L149" s="417"/>
      <c r="M149" s="417"/>
      <c r="N149" s="417"/>
      <c r="O149" s="417"/>
      <c r="P149" s="417"/>
      <c r="Q149" s="417"/>
      <c r="R149" s="417"/>
      <c r="S149" s="417"/>
      <c r="T149" s="417"/>
      <c r="U149" s="417"/>
      <c r="V149" s="417"/>
      <c r="W149" s="417"/>
      <c r="X149" s="417"/>
      <c r="Y149" s="417"/>
      <c r="Z149" s="417"/>
      <c r="AA149" s="417"/>
      <c r="AB149" s="417"/>
      <c r="AC149" s="417"/>
      <c r="AD149" s="417"/>
      <c r="AE149" s="417"/>
      <c r="AF149" s="417"/>
      <c r="AG149" s="417"/>
      <c r="AH149" s="417"/>
      <c r="AI149" s="417"/>
      <c r="AJ149" s="417"/>
      <c r="AK149" s="417"/>
      <c r="AL149" s="417"/>
      <c r="AM149" s="417"/>
      <c r="AN149" s="417"/>
      <c r="AO149" s="417"/>
      <c r="AP149" s="417"/>
      <c r="AQ149" s="417"/>
      <c r="AR149" s="418"/>
      <c r="AS149" s="410">
        <v>2</v>
      </c>
      <c r="AT149" s="411"/>
      <c r="AU149" s="411"/>
      <c r="AV149" s="411"/>
      <c r="AW149" s="411"/>
      <c r="AX149" s="411"/>
      <c r="AY149" s="411"/>
      <c r="AZ149" s="411"/>
      <c r="BA149" s="411"/>
      <c r="BB149" s="412"/>
      <c r="BC149" s="395">
        <v>13000</v>
      </c>
      <c r="BD149" s="396"/>
      <c r="BE149" s="396"/>
      <c r="BF149" s="396"/>
      <c r="BG149" s="396"/>
      <c r="BH149" s="396"/>
      <c r="BI149" s="396"/>
      <c r="BJ149" s="396"/>
      <c r="BK149" s="396"/>
      <c r="BL149" s="396"/>
      <c r="BM149" s="397"/>
      <c r="BN149" s="492">
        <f t="shared" ref="BN149:BN162" si="5">BC149*AS149</f>
        <v>26000</v>
      </c>
      <c r="BO149" s="493"/>
      <c r="BP149" s="493"/>
      <c r="BQ149" s="493"/>
      <c r="BR149" s="493"/>
      <c r="BS149" s="493"/>
      <c r="BT149" s="493"/>
      <c r="BU149" s="493"/>
      <c r="BV149" s="493"/>
      <c r="BW149" s="493"/>
      <c r="BX149" s="493"/>
      <c r="BY149" s="493"/>
      <c r="BZ149" s="493"/>
      <c r="CA149" s="493"/>
      <c r="CB149" s="494"/>
    </row>
    <row r="150" spans="1:98" ht="15" customHeight="1">
      <c r="A150" s="398"/>
      <c r="B150" s="399"/>
      <c r="C150" s="399"/>
      <c r="D150" s="400"/>
      <c r="E150" s="416" t="s">
        <v>477</v>
      </c>
      <c r="F150" s="531"/>
      <c r="G150" s="531"/>
      <c r="H150" s="531"/>
      <c r="I150" s="531"/>
      <c r="J150" s="531"/>
      <c r="K150" s="531"/>
      <c r="L150" s="531"/>
      <c r="M150" s="531"/>
      <c r="N150" s="531"/>
      <c r="O150" s="531"/>
      <c r="P150" s="531"/>
      <c r="Q150" s="531"/>
      <c r="R150" s="531"/>
      <c r="S150" s="531"/>
      <c r="T150" s="531"/>
      <c r="U150" s="531"/>
      <c r="V150" s="531"/>
      <c r="W150" s="531"/>
      <c r="X150" s="531"/>
      <c r="Y150" s="531"/>
      <c r="Z150" s="531"/>
      <c r="AA150" s="531"/>
      <c r="AB150" s="531"/>
      <c r="AC150" s="531"/>
      <c r="AD150" s="531"/>
      <c r="AE150" s="531"/>
      <c r="AF150" s="531"/>
      <c r="AG150" s="531"/>
      <c r="AH150" s="531"/>
      <c r="AI150" s="531"/>
      <c r="AJ150" s="531"/>
      <c r="AK150" s="531"/>
      <c r="AL150" s="531"/>
      <c r="AM150" s="531"/>
      <c r="AN150" s="531"/>
      <c r="AO150" s="531"/>
      <c r="AP150" s="531"/>
      <c r="AQ150" s="531"/>
      <c r="AR150" s="532"/>
      <c r="AS150" s="410">
        <v>1</v>
      </c>
      <c r="AT150" s="411"/>
      <c r="AU150" s="411"/>
      <c r="AV150" s="411"/>
      <c r="AW150" s="411"/>
      <c r="AX150" s="411"/>
      <c r="AY150" s="411"/>
      <c r="AZ150" s="411"/>
      <c r="BA150" s="411"/>
      <c r="BB150" s="412"/>
      <c r="BC150" s="395">
        <v>10000</v>
      </c>
      <c r="BD150" s="396"/>
      <c r="BE150" s="396"/>
      <c r="BF150" s="396"/>
      <c r="BG150" s="396"/>
      <c r="BH150" s="396"/>
      <c r="BI150" s="396"/>
      <c r="BJ150" s="396"/>
      <c r="BK150" s="396"/>
      <c r="BL150" s="396"/>
      <c r="BM150" s="397"/>
      <c r="BN150" s="492">
        <f t="shared" si="5"/>
        <v>10000</v>
      </c>
      <c r="BO150" s="493"/>
      <c r="BP150" s="493"/>
      <c r="BQ150" s="493"/>
      <c r="BR150" s="493"/>
      <c r="BS150" s="493"/>
      <c r="BT150" s="493"/>
      <c r="BU150" s="493"/>
      <c r="BV150" s="493"/>
      <c r="BW150" s="493"/>
      <c r="BX150" s="493"/>
      <c r="BY150" s="493"/>
      <c r="BZ150" s="493"/>
      <c r="CA150" s="493"/>
      <c r="CB150" s="494"/>
    </row>
    <row r="151" spans="1:98" ht="15" customHeight="1">
      <c r="A151" s="398"/>
      <c r="B151" s="399"/>
      <c r="C151" s="399"/>
      <c r="D151" s="400"/>
      <c r="E151" s="416" t="s">
        <v>478</v>
      </c>
      <c r="F151" s="417"/>
      <c r="G151" s="417"/>
      <c r="H151" s="417"/>
      <c r="I151" s="417"/>
      <c r="J151" s="417"/>
      <c r="K151" s="417"/>
      <c r="L151" s="417"/>
      <c r="M151" s="417"/>
      <c r="N151" s="417"/>
      <c r="O151" s="417"/>
      <c r="P151" s="417"/>
      <c r="Q151" s="417"/>
      <c r="R151" s="417"/>
      <c r="S151" s="417"/>
      <c r="T151" s="417"/>
      <c r="U151" s="417"/>
      <c r="V151" s="417"/>
      <c r="W151" s="417"/>
      <c r="X151" s="417"/>
      <c r="Y151" s="417"/>
      <c r="Z151" s="417"/>
      <c r="AA151" s="417"/>
      <c r="AB151" s="417"/>
      <c r="AC151" s="417"/>
      <c r="AD151" s="417"/>
      <c r="AE151" s="417"/>
      <c r="AF151" s="417"/>
      <c r="AG151" s="417"/>
      <c r="AH151" s="417"/>
      <c r="AI151" s="417"/>
      <c r="AJ151" s="417"/>
      <c r="AK151" s="417"/>
      <c r="AL151" s="417"/>
      <c r="AM151" s="417"/>
      <c r="AN151" s="417"/>
      <c r="AO151" s="417"/>
      <c r="AP151" s="417"/>
      <c r="AQ151" s="417"/>
      <c r="AR151" s="418"/>
      <c r="AS151" s="410">
        <v>1</v>
      </c>
      <c r="AT151" s="411"/>
      <c r="AU151" s="411"/>
      <c r="AV151" s="411"/>
      <c r="AW151" s="411"/>
      <c r="AX151" s="411"/>
      <c r="AY151" s="411"/>
      <c r="AZ151" s="411"/>
      <c r="BA151" s="411"/>
      <c r="BB151" s="412"/>
      <c r="BC151" s="395">
        <v>9320</v>
      </c>
      <c r="BD151" s="396"/>
      <c r="BE151" s="396"/>
      <c r="BF151" s="396"/>
      <c r="BG151" s="396"/>
      <c r="BH151" s="396"/>
      <c r="BI151" s="396"/>
      <c r="BJ151" s="396"/>
      <c r="BK151" s="396"/>
      <c r="BL151" s="396"/>
      <c r="BM151" s="397"/>
      <c r="BN151" s="492">
        <f>BC151*AS151</f>
        <v>9320</v>
      </c>
      <c r="BO151" s="493"/>
      <c r="BP151" s="493"/>
      <c r="BQ151" s="493"/>
      <c r="BR151" s="493"/>
      <c r="BS151" s="493"/>
      <c r="BT151" s="493"/>
      <c r="BU151" s="493"/>
      <c r="BV151" s="493"/>
      <c r="BW151" s="493"/>
      <c r="BX151" s="493"/>
      <c r="BY151" s="493"/>
      <c r="BZ151" s="493"/>
      <c r="CA151" s="493"/>
      <c r="CB151" s="494"/>
    </row>
    <row r="152" spans="1:98" ht="15" customHeight="1">
      <c r="A152" s="398"/>
      <c r="B152" s="399"/>
      <c r="C152" s="399"/>
      <c r="D152" s="400"/>
      <c r="E152" s="416" t="s">
        <v>479</v>
      </c>
      <c r="F152" s="417"/>
      <c r="G152" s="417"/>
      <c r="H152" s="417"/>
      <c r="I152" s="417"/>
      <c r="J152" s="417"/>
      <c r="K152" s="417"/>
      <c r="L152" s="417"/>
      <c r="M152" s="417"/>
      <c r="N152" s="417"/>
      <c r="O152" s="417"/>
      <c r="P152" s="417"/>
      <c r="Q152" s="417"/>
      <c r="R152" s="417"/>
      <c r="S152" s="417"/>
      <c r="T152" s="417"/>
      <c r="U152" s="417"/>
      <c r="V152" s="417"/>
      <c r="W152" s="417"/>
      <c r="X152" s="417"/>
      <c r="Y152" s="417"/>
      <c r="Z152" s="417"/>
      <c r="AA152" s="417"/>
      <c r="AB152" s="417"/>
      <c r="AC152" s="417"/>
      <c r="AD152" s="417"/>
      <c r="AE152" s="417"/>
      <c r="AF152" s="417"/>
      <c r="AG152" s="417"/>
      <c r="AH152" s="417"/>
      <c r="AI152" s="417"/>
      <c r="AJ152" s="417"/>
      <c r="AK152" s="417"/>
      <c r="AL152" s="417"/>
      <c r="AM152" s="417"/>
      <c r="AN152" s="417"/>
      <c r="AO152" s="417"/>
      <c r="AP152" s="417"/>
      <c r="AQ152" s="417"/>
      <c r="AR152" s="418"/>
      <c r="AS152" s="410">
        <v>1</v>
      </c>
      <c r="AT152" s="411"/>
      <c r="AU152" s="411"/>
      <c r="AV152" s="411"/>
      <c r="AW152" s="411"/>
      <c r="AX152" s="411"/>
      <c r="AY152" s="411"/>
      <c r="AZ152" s="411"/>
      <c r="BA152" s="411"/>
      <c r="BB152" s="412"/>
      <c r="BC152" s="395">
        <v>750</v>
      </c>
      <c r="BD152" s="396"/>
      <c r="BE152" s="396"/>
      <c r="BF152" s="396"/>
      <c r="BG152" s="396"/>
      <c r="BH152" s="396"/>
      <c r="BI152" s="396"/>
      <c r="BJ152" s="396"/>
      <c r="BK152" s="396"/>
      <c r="BL152" s="396"/>
      <c r="BM152" s="397"/>
      <c r="BN152" s="492">
        <f t="shared" ref="BN152:BN160" si="6">BC152*AS152</f>
        <v>750</v>
      </c>
      <c r="BO152" s="493"/>
      <c r="BP152" s="493"/>
      <c r="BQ152" s="493"/>
      <c r="BR152" s="493"/>
      <c r="BS152" s="493"/>
      <c r="BT152" s="493"/>
      <c r="BU152" s="493"/>
      <c r="BV152" s="493"/>
      <c r="BW152" s="493"/>
      <c r="BX152" s="493"/>
      <c r="BY152" s="493"/>
      <c r="BZ152" s="493"/>
      <c r="CA152" s="493"/>
      <c r="CB152" s="494"/>
    </row>
    <row r="153" spans="1:98" ht="15" customHeight="1">
      <c r="A153" s="398"/>
      <c r="B153" s="399"/>
      <c r="C153" s="399"/>
      <c r="D153" s="400"/>
      <c r="E153" s="416" t="s">
        <v>480</v>
      </c>
      <c r="F153" s="417"/>
      <c r="G153" s="417"/>
      <c r="H153" s="417"/>
      <c r="I153" s="417"/>
      <c r="J153" s="417"/>
      <c r="K153" s="417"/>
      <c r="L153" s="417"/>
      <c r="M153" s="417"/>
      <c r="N153" s="417"/>
      <c r="O153" s="417"/>
      <c r="P153" s="417"/>
      <c r="Q153" s="417"/>
      <c r="R153" s="417"/>
      <c r="S153" s="417"/>
      <c r="T153" s="417"/>
      <c r="U153" s="417"/>
      <c r="V153" s="417"/>
      <c r="W153" s="417"/>
      <c r="X153" s="417"/>
      <c r="Y153" s="417"/>
      <c r="Z153" s="417"/>
      <c r="AA153" s="417"/>
      <c r="AB153" s="417"/>
      <c r="AC153" s="417"/>
      <c r="AD153" s="417"/>
      <c r="AE153" s="417"/>
      <c r="AF153" s="417"/>
      <c r="AG153" s="417"/>
      <c r="AH153" s="417"/>
      <c r="AI153" s="417"/>
      <c r="AJ153" s="417"/>
      <c r="AK153" s="417"/>
      <c r="AL153" s="417"/>
      <c r="AM153" s="417"/>
      <c r="AN153" s="417"/>
      <c r="AO153" s="417"/>
      <c r="AP153" s="417"/>
      <c r="AQ153" s="417"/>
      <c r="AR153" s="418"/>
      <c r="AS153" s="410">
        <v>1</v>
      </c>
      <c r="AT153" s="411"/>
      <c r="AU153" s="411"/>
      <c r="AV153" s="411"/>
      <c r="AW153" s="411"/>
      <c r="AX153" s="411"/>
      <c r="AY153" s="411"/>
      <c r="AZ153" s="411"/>
      <c r="BA153" s="411"/>
      <c r="BB153" s="412"/>
      <c r="BC153" s="395">
        <v>520</v>
      </c>
      <c r="BD153" s="396"/>
      <c r="BE153" s="396"/>
      <c r="BF153" s="396"/>
      <c r="BG153" s="396"/>
      <c r="BH153" s="396"/>
      <c r="BI153" s="396"/>
      <c r="BJ153" s="396"/>
      <c r="BK153" s="396"/>
      <c r="BL153" s="396"/>
      <c r="BM153" s="397"/>
      <c r="BN153" s="492">
        <f t="shared" si="6"/>
        <v>520</v>
      </c>
      <c r="BO153" s="493"/>
      <c r="BP153" s="493"/>
      <c r="BQ153" s="493"/>
      <c r="BR153" s="493"/>
      <c r="BS153" s="493"/>
      <c r="BT153" s="493"/>
      <c r="BU153" s="493"/>
      <c r="BV153" s="493"/>
      <c r="BW153" s="493"/>
      <c r="BX153" s="493"/>
      <c r="BY153" s="493"/>
      <c r="BZ153" s="493"/>
      <c r="CA153" s="493"/>
      <c r="CB153" s="494"/>
    </row>
    <row r="154" spans="1:98" ht="15" customHeight="1">
      <c r="A154" s="398"/>
      <c r="B154" s="399"/>
      <c r="C154" s="399"/>
      <c r="D154" s="400"/>
      <c r="E154" s="416" t="s">
        <v>481</v>
      </c>
      <c r="F154" s="417"/>
      <c r="G154" s="417"/>
      <c r="H154" s="417"/>
      <c r="I154" s="417"/>
      <c r="J154" s="417"/>
      <c r="K154" s="417"/>
      <c r="L154" s="417"/>
      <c r="M154" s="417"/>
      <c r="N154" s="417"/>
      <c r="O154" s="417"/>
      <c r="P154" s="417"/>
      <c r="Q154" s="417"/>
      <c r="R154" s="417"/>
      <c r="S154" s="417"/>
      <c r="T154" s="417"/>
      <c r="U154" s="417"/>
      <c r="V154" s="417"/>
      <c r="W154" s="417"/>
      <c r="X154" s="417"/>
      <c r="Y154" s="417"/>
      <c r="Z154" s="417"/>
      <c r="AA154" s="417"/>
      <c r="AB154" s="417"/>
      <c r="AC154" s="417"/>
      <c r="AD154" s="417"/>
      <c r="AE154" s="417"/>
      <c r="AF154" s="417"/>
      <c r="AG154" s="417"/>
      <c r="AH154" s="417"/>
      <c r="AI154" s="417"/>
      <c r="AJ154" s="417"/>
      <c r="AK154" s="417"/>
      <c r="AL154" s="417"/>
      <c r="AM154" s="417"/>
      <c r="AN154" s="417"/>
      <c r="AO154" s="417"/>
      <c r="AP154" s="417"/>
      <c r="AQ154" s="417"/>
      <c r="AR154" s="418"/>
      <c r="AS154" s="410">
        <v>1</v>
      </c>
      <c r="AT154" s="411"/>
      <c r="AU154" s="411"/>
      <c r="AV154" s="411"/>
      <c r="AW154" s="411"/>
      <c r="AX154" s="411"/>
      <c r="AY154" s="411"/>
      <c r="AZ154" s="411"/>
      <c r="BA154" s="411"/>
      <c r="BB154" s="412"/>
      <c r="BC154" s="395">
        <v>200</v>
      </c>
      <c r="BD154" s="396"/>
      <c r="BE154" s="396"/>
      <c r="BF154" s="396"/>
      <c r="BG154" s="396"/>
      <c r="BH154" s="396"/>
      <c r="BI154" s="396"/>
      <c r="BJ154" s="396"/>
      <c r="BK154" s="396"/>
      <c r="BL154" s="396"/>
      <c r="BM154" s="397"/>
      <c r="BN154" s="492">
        <f t="shared" si="6"/>
        <v>200</v>
      </c>
      <c r="BO154" s="493"/>
      <c r="BP154" s="493"/>
      <c r="BQ154" s="493"/>
      <c r="BR154" s="493"/>
      <c r="BS154" s="493"/>
      <c r="BT154" s="493"/>
      <c r="BU154" s="493"/>
      <c r="BV154" s="493"/>
      <c r="BW154" s="493"/>
      <c r="BX154" s="493"/>
      <c r="BY154" s="493"/>
      <c r="BZ154" s="493"/>
      <c r="CA154" s="493"/>
      <c r="CB154" s="494"/>
    </row>
    <row r="155" spans="1:98" ht="15" customHeight="1">
      <c r="A155" s="398"/>
      <c r="B155" s="399"/>
      <c r="C155" s="399"/>
      <c r="D155" s="400"/>
      <c r="E155" s="416" t="s">
        <v>482</v>
      </c>
      <c r="F155" s="417"/>
      <c r="G155" s="417"/>
      <c r="H155" s="417"/>
      <c r="I155" s="417"/>
      <c r="J155" s="417"/>
      <c r="K155" s="417"/>
      <c r="L155" s="417"/>
      <c r="M155" s="417"/>
      <c r="N155" s="417"/>
      <c r="O155" s="417"/>
      <c r="P155" s="417"/>
      <c r="Q155" s="417"/>
      <c r="R155" s="417"/>
      <c r="S155" s="417"/>
      <c r="T155" s="417"/>
      <c r="U155" s="417"/>
      <c r="V155" s="417"/>
      <c r="W155" s="417"/>
      <c r="X155" s="417"/>
      <c r="Y155" s="417"/>
      <c r="Z155" s="417"/>
      <c r="AA155" s="417"/>
      <c r="AB155" s="417"/>
      <c r="AC155" s="417"/>
      <c r="AD155" s="417"/>
      <c r="AE155" s="417"/>
      <c r="AF155" s="417"/>
      <c r="AG155" s="417"/>
      <c r="AH155" s="417"/>
      <c r="AI155" s="417"/>
      <c r="AJ155" s="417"/>
      <c r="AK155" s="417"/>
      <c r="AL155" s="417"/>
      <c r="AM155" s="417"/>
      <c r="AN155" s="417"/>
      <c r="AO155" s="417"/>
      <c r="AP155" s="417"/>
      <c r="AQ155" s="417"/>
      <c r="AR155" s="418"/>
      <c r="AS155" s="410">
        <v>1</v>
      </c>
      <c r="AT155" s="411"/>
      <c r="AU155" s="411"/>
      <c r="AV155" s="411"/>
      <c r="AW155" s="411"/>
      <c r="AX155" s="411"/>
      <c r="AY155" s="411"/>
      <c r="AZ155" s="411"/>
      <c r="BA155" s="411"/>
      <c r="BB155" s="412"/>
      <c r="BC155" s="395">
        <v>220</v>
      </c>
      <c r="BD155" s="396"/>
      <c r="BE155" s="396"/>
      <c r="BF155" s="396"/>
      <c r="BG155" s="396"/>
      <c r="BH155" s="396"/>
      <c r="BI155" s="396"/>
      <c r="BJ155" s="396"/>
      <c r="BK155" s="396"/>
      <c r="BL155" s="396"/>
      <c r="BM155" s="397"/>
      <c r="BN155" s="492">
        <f t="shared" si="6"/>
        <v>220</v>
      </c>
      <c r="BO155" s="493"/>
      <c r="BP155" s="493"/>
      <c r="BQ155" s="493"/>
      <c r="BR155" s="493"/>
      <c r="BS155" s="493"/>
      <c r="BT155" s="493"/>
      <c r="BU155" s="493"/>
      <c r="BV155" s="493"/>
      <c r="BW155" s="493"/>
      <c r="BX155" s="493"/>
      <c r="BY155" s="493"/>
      <c r="BZ155" s="493"/>
      <c r="CA155" s="493"/>
      <c r="CB155" s="494"/>
      <c r="CT155" s="34">
        <f>SUM(BN152:CB160)</f>
        <v>5000</v>
      </c>
    </row>
    <row r="156" spans="1:98" ht="15" customHeight="1">
      <c r="A156" s="398"/>
      <c r="B156" s="399"/>
      <c r="C156" s="399"/>
      <c r="D156" s="400"/>
      <c r="E156" s="416" t="s">
        <v>483</v>
      </c>
      <c r="F156" s="417"/>
      <c r="G156" s="417"/>
      <c r="H156" s="417"/>
      <c r="I156" s="417"/>
      <c r="J156" s="417"/>
      <c r="K156" s="417"/>
      <c r="L156" s="417"/>
      <c r="M156" s="417"/>
      <c r="N156" s="417"/>
      <c r="O156" s="417"/>
      <c r="P156" s="417"/>
      <c r="Q156" s="417"/>
      <c r="R156" s="417"/>
      <c r="S156" s="417"/>
      <c r="T156" s="417"/>
      <c r="U156" s="417"/>
      <c r="V156" s="417"/>
      <c r="W156" s="417"/>
      <c r="X156" s="417"/>
      <c r="Y156" s="417"/>
      <c r="Z156" s="417"/>
      <c r="AA156" s="417"/>
      <c r="AB156" s="417"/>
      <c r="AC156" s="417"/>
      <c r="AD156" s="417"/>
      <c r="AE156" s="417"/>
      <c r="AF156" s="417"/>
      <c r="AG156" s="417"/>
      <c r="AH156" s="417"/>
      <c r="AI156" s="417"/>
      <c r="AJ156" s="417"/>
      <c r="AK156" s="417"/>
      <c r="AL156" s="417"/>
      <c r="AM156" s="417"/>
      <c r="AN156" s="417"/>
      <c r="AO156" s="417"/>
      <c r="AP156" s="417"/>
      <c r="AQ156" s="417"/>
      <c r="AR156" s="418"/>
      <c r="AS156" s="410">
        <v>1</v>
      </c>
      <c r="AT156" s="411"/>
      <c r="AU156" s="411"/>
      <c r="AV156" s="411"/>
      <c r="AW156" s="411"/>
      <c r="AX156" s="411"/>
      <c r="AY156" s="411"/>
      <c r="AZ156" s="411"/>
      <c r="BA156" s="411"/>
      <c r="BB156" s="412"/>
      <c r="BC156" s="395">
        <v>500</v>
      </c>
      <c r="BD156" s="396"/>
      <c r="BE156" s="396"/>
      <c r="BF156" s="396"/>
      <c r="BG156" s="396"/>
      <c r="BH156" s="396"/>
      <c r="BI156" s="396"/>
      <c r="BJ156" s="396"/>
      <c r="BK156" s="396"/>
      <c r="BL156" s="396"/>
      <c r="BM156" s="397"/>
      <c r="BN156" s="492">
        <f t="shared" si="6"/>
        <v>500</v>
      </c>
      <c r="BO156" s="493"/>
      <c r="BP156" s="493"/>
      <c r="BQ156" s="493"/>
      <c r="BR156" s="493"/>
      <c r="BS156" s="493"/>
      <c r="BT156" s="493"/>
      <c r="BU156" s="493"/>
      <c r="BV156" s="493"/>
      <c r="BW156" s="493"/>
      <c r="BX156" s="493"/>
      <c r="BY156" s="493"/>
      <c r="BZ156" s="493"/>
      <c r="CA156" s="493"/>
      <c r="CB156" s="494"/>
    </row>
    <row r="157" spans="1:98" ht="15" customHeight="1">
      <c r="A157" s="398"/>
      <c r="B157" s="399"/>
      <c r="C157" s="399"/>
      <c r="D157" s="400"/>
      <c r="E157" s="416" t="s">
        <v>485</v>
      </c>
      <c r="F157" s="417"/>
      <c r="G157" s="417"/>
      <c r="H157" s="417"/>
      <c r="I157" s="417"/>
      <c r="J157" s="417"/>
      <c r="K157" s="417"/>
      <c r="L157" s="417"/>
      <c r="M157" s="417"/>
      <c r="N157" s="417"/>
      <c r="O157" s="417"/>
      <c r="P157" s="417"/>
      <c r="Q157" s="417"/>
      <c r="R157" s="417"/>
      <c r="S157" s="417"/>
      <c r="T157" s="417"/>
      <c r="U157" s="417"/>
      <c r="V157" s="417"/>
      <c r="W157" s="417"/>
      <c r="X157" s="417"/>
      <c r="Y157" s="417"/>
      <c r="Z157" s="417"/>
      <c r="AA157" s="417"/>
      <c r="AB157" s="417"/>
      <c r="AC157" s="417"/>
      <c r="AD157" s="417"/>
      <c r="AE157" s="417"/>
      <c r="AF157" s="417"/>
      <c r="AG157" s="417"/>
      <c r="AH157" s="417"/>
      <c r="AI157" s="417"/>
      <c r="AJ157" s="417"/>
      <c r="AK157" s="417"/>
      <c r="AL157" s="417"/>
      <c r="AM157" s="417"/>
      <c r="AN157" s="417"/>
      <c r="AO157" s="417"/>
      <c r="AP157" s="417"/>
      <c r="AQ157" s="417"/>
      <c r="AR157" s="418"/>
      <c r="AS157" s="410">
        <v>1</v>
      </c>
      <c r="AT157" s="411"/>
      <c r="AU157" s="411"/>
      <c r="AV157" s="411"/>
      <c r="AW157" s="411"/>
      <c r="AX157" s="411"/>
      <c r="AY157" s="411"/>
      <c r="AZ157" s="411"/>
      <c r="BA157" s="411"/>
      <c r="BB157" s="412"/>
      <c r="BC157" s="395">
        <v>350</v>
      </c>
      <c r="BD157" s="396"/>
      <c r="BE157" s="396"/>
      <c r="BF157" s="396"/>
      <c r="BG157" s="396"/>
      <c r="BH157" s="396"/>
      <c r="BI157" s="396"/>
      <c r="BJ157" s="396"/>
      <c r="BK157" s="396"/>
      <c r="BL157" s="396"/>
      <c r="BM157" s="397"/>
      <c r="BN157" s="492">
        <f t="shared" si="6"/>
        <v>350</v>
      </c>
      <c r="BO157" s="493"/>
      <c r="BP157" s="493"/>
      <c r="BQ157" s="493"/>
      <c r="BR157" s="493"/>
      <c r="BS157" s="493"/>
      <c r="BT157" s="493"/>
      <c r="BU157" s="493"/>
      <c r="BV157" s="493"/>
      <c r="BW157" s="493"/>
      <c r="BX157" s="493"/>
      <c r="BY157" s="493"/>
      <c r="BZ157" s="493"/>
      <c r="CA157" s="493"/>
      <c r="CB157" s="494"/>
    </row>
    <row r="158" spans="1:98" ht="15" customHeight="1">
      <c r="A158" s="398"/>
      <c r="B158" s="399"/>
      <c r="C158" s="399"/>
      <c r="D158" s="400"/>
      <c r="E158" s="416" t="s">
        <v>486</v>
      </c>
      <c r="F158" s="417"/>
      <c r="G158" s="417"/>
      <c r="H158" s="417"/>
      <c r="I158" s="417"/>
      <c r="J158" s="417"/>
      <c r="K158" s="417"/>
      <c r="L158" s="417"/>
      <c r="M158" s="417"/>
      <c r="N158" s="417"/>
      <c r="O158" s="417"/>
      <c r="P158" s="417"/>
      <c r="Q158" s="417"/>
      <c r="R158" s="417"/>
      <c r="S158" s="417"/>
      <c r="T158" s="417"/>
      <c r="U158" s="417"/>
      <c r="V158" s="417"/>
      <c r="W158" s="417"/>
      <c r="X158" s="417"/>
      <c r="Y158" s="417"/>
      <c r="Z158" s="417"/>
      <c r="AA158" s="417"/>
      <c r="AB158" s="417"/>
      <c r="AC158" s="417"/>
      <c r="AD158" s="417"/>
      <c r="AE158" s="417"/>
      <c r="AF158" s="417"/>
      <c r="AG158" s="417"/>
      <c r="AH158" s="417"/>
      <c r="AI158" s="417"/>
      <c r="AJ158" s="417"/>
      <c r="AK158" s="417"/>
      <c r="AL158" s="417"/>
      <c r="AM158" s="417"/>
      <c r="AN158" s="417"/>
      <c r="AO158" s="417"/>
      <c r="AP158" s="417"/>
      <c r="AQ158" s="417"/>
      <c r="AR158" s="418"/>
      <c r="AS158" s="410">
        <v>2</v>
      </c>
      <c r="AT158" s="411"/>
      <c r="AU158" s="411"/>
      <c r="AV158" s="411"/>
      <c r="AW158" s="411"/>
      <c r="AX158" s="411"/>
      <c r="AY158" s="411"/>
      <c r="AZ158" s="411"/>
      <c r="BA158" s="411"/>
      <c r="BB158" s="412"/>
      <c r="BC158" s="395">
        <v>130</v>
      </c>
      <c r="BD158" s="396"/>
      <c r="BE158" s="396"/>
      <c r="BF158" s="396"/>
      <c r="BG158" s="396"/>
      <c r="BH158" s="396"/>
      <c r="BI158" s="396"/>
      <c r="BJ158" s="396"/>
      <c r="BK158" s="396"/>
      <c r="BL158" s="396"/>
      <c r="BM158" s="397"/>
      <c r="BN158" s="492">
        <f t="shared" si="6"/>
        <v>260</v>
      </c>
      <c r="BO158" s="493"/>
      <c r="BP158" s="493"/>
      <c r="BQ158" s="493"/>
      <c r="BR158" s="493"/>
      <c r="BS158" s="493"/>
      <c r="BT158" s="493"/>
      <c r="BU158" s="493"/>
      <c r="BV158" s="493"/>
      <c r="BW158" s="493"/>
      <c r="BX158" s="493"/>
      <c r="BY158" s="493"/>
      <c r="BZ158" s="493"/>
      <c r="CA158" s="493"/>
      <c r="CB158" s="494"/>
    </row>
    <row r="159" spans="1:98" ht="15" customHeight="1">
      <c r="A159" s="398"/>
      <c r="B159" s="399"/>
      <c r="C159" s="399"/>
      <c r="D159" s="400"/>
      <c r="E159" s="416" t="s">
        <v>487</v>
      </c>
      <c r="F159" s="417"/>
      <c r="G159" s="417"/>
      <c r="H159" s="417"/>
      <c r="I159" s="417"/>
      <c r="J159" s="417"/>
      <c r="K159" s="417"/>
      <c r="L159" s="417"/>
      <c r="M159" s="417"/>
      <c r="N159" s="417"/>
      <c r="O159" s="417"/>
      <c r="P159" s="417"/>
      <c r="Q159" s="417"/>
      <c r="R159" s="417"/>
      <c r="S159" s="417"/>
      <c r="T159" s="417"/>
      <c r="U159" s="417"/>
      <c r="V159" s="417"/>
      <c r="W159" s="417"/>
      <c r="X159" s="417"/>
      <c r="Y159" s="417"/>
      <c r="Z159" s="417"/>
      <c r="AA159" s="417"/>
      <c r="AB159" s="417"/>
      <c r="AC159" s="417"/>
      <c r="AD159" s="417"/>
      <c r="AE159" s="417"/>
      <c r="AF159" s="417"/>
      <c r="AG159" s="417"/>
      <c r="AH159" s="417"/>
      <c r="AI159" s="417"/>
      <c r="AJ159" s="417"/>
      <c r="AK159" s="417"/>
      <c r="AL159" s="417"/>
      <c r="AM159" s="417"/>
      <c r="AN159" s="417"/>
      <c r="AO159" s="417"/>
      <c r="AP159" s="417"/>
      <c r="AQ159" s="417"/>
      <c r="AR159" s="418"/>
      <c r="AS159" s="410">
        <v>2</v>
      </c>
      <c r="AT159" s="411"/>
      <c r="AU159" s="411"/>
      <c r="AV159" s="411"/>
      <c r="AW159" s="411"/>
      <c r="AX159" s="411"/>
      <c r="AY159" s="411"/>
      <c r="AZ159" s="411"/>
      <c r="BA159" s="411"/>
      <c r="BB159" s="412"/>
      <c r="BC159" s="395">
        <v>100</v>
      </c>
      <c r="BD159" s="396"/>
      <c r="BE159" s="396"/>
      <c r="BF159" s="396"/>
      <c r="BG159" s="396"/>
      <c r="BH159" s="396"/>
      <c r="BI159" s="396"/>
      <c r="BJ159" s="396"/>
      <c r="BK159" s="396"/>
      <c r="BL159" s="396"/>
      <c r="BM159" s="397"/>
      <c r="BN159" s="492">
        <f t="shared" si="6"/>
        <v>200</v>
      </c>
      <c r="BO159" s="493"/>
      <c r="BP159" s="493"/>
      <c r="BQ159" s="493"/>
      <c r="BR159" s="493"/>
      <c r="BS159" s="493"/>
      <c r="BT159" s="493"/>
      <c r="BU159" s="493"/>
      <c r="BV159" s="493"/>
      <c r="BW159" s="493"/>
      <c r="BX159" s="493"/>
      <c r="BY159" s="493"/>
      <c r="BZ159" s="493"/>
      <c r="CA159" s="493"/>
      <c r="CB159" s="494"/>
    </row>
    <row r="160" spans="1:98" ht="15" customHeight="1">
      <c r="A160" s="398"/>
      <c r="B160" s="399"/>
      <c r="C160" s="399"/>
      <c r="D160" s="400"/>
      <c r="E160" s="416" t="s">
        <v>484</v>
      </c>
      <c r="F160" s="417"/>
      <c r="G160" s="417"/>
      <c r="H160" s="417"/>
      <c r="I160" s="417"/>
      <c r="J160" s="417"/>
      <c r="K160" s="417"/>
      <c r="L160" s="417"/>
      <c r="M160" s="417"/>
      <c r="N160" s="417"/>
      <c r="O160" s="417"/>
      <c r="P160" s="417"/>
      <c r="Q160" s="417"/>
      <c r="R160" s="417"/>
      <c r="S160" s="417"/>
      <c r="T160" s="417"/>
      <c r="U160" s="417"/>
      <c r="V160" s="417"/>
      <c r="W160" s="417"/>
      <c r="X160" s="417"/>
      <c r="Y160" s="417"/>
      <c r="Z160" s="417"/>
      <c r="AA160" s="417"/>
      <c r="AB160" s="417"/>
      <c r="AC160" s="417"/>
      <c r="AD160" s="417"/>
      <c r="AE160" s="417"/>
      <c r="AF160" s="417"/>
      <c r="AG160" s="417"/>
      <c r="AH160" s="417"/>
      <c r="AI160" s="417"/>
      <c r="AJ160" s="417"/>
      <c r="AK160" s="417"/>
      <c r="AL160" s="417"/>
      <c r="AM160" s="417"/>
      <c r="AN160" s="417"/>
      <c r="AO160" s="417"/>
      <c r="AP160" s="417"/>
      <c r="AQ160" s="417"/>
      <c r="AR160" s="418"/>
      <c r="AS160" s="410">
        <v>1</v>
      </c>
      <c r="AT160" s="411"/>
      <c r="AU160" s="411"/>
      <c r="AV160" s="411"/>
      <c r="AW160" s="411"/>
      <c r="AX160" s="411"/>
      <c r="AY160" s="411"/>
      <c r="AZ160" s="411"/>
      <c r="BA160" s="411"/>
      <c r="BB160" s="412"/>
      <c r="BC160" s="395">
        <v>2000</v>
      </c>
      <c r="BD160" s="396"/>
      <c r="BE160" s="396"/>
      <c r="BF160" s="396"/>
      <c r="BG160" s="396"/>
      <c r="BH160" s="396"/>
      <c r="BI160" s="396"/>
      <c r="BJ160" s="396"/>
      <c r="BK160" s="396"/>
      <c r="BL160" s="396"/>
      <c r="BM160" s="397"/>
      <c r="BN160" s="492">
        <f t="shared" si="6"/>
        <v>2000</v>
      </c>
      <c r="BO160" s="493"/>
      <c r="BP160" s="493"/>
      <c r="BQ160" s="493"/>
      <c r="BR160" s="493"/>
      <c r="BS160" s="493"/>
      <c r="BT160" s="493"/>
      <c r="BU160" s="493"/>
      <c r="BV160" s="493"/>
      <c r="BW160" s="493"/>
      <c r="BX160" s="493"/>
      <c r="BY160" s="493"/>
      <c r="BZ160" s="493"/>
      <c r="CA160" s="493"/>
      <c r="CB160" s="494"/>
    </row>
    <row r="161" spans="1:98" ht="15" customHeight="1">
      <c r="A161" s="398"/>
      <c r="B161" s="399"/>
      <c r="C161" s="399"/>
      <c r="D161" s="400"/>
      <c r="E161" s="416" t="s">
        <v>457</v>
      </c>
      <c r="F161" s="531"/>
      <c r="G161" s="531"/>
      <c r="H161" s="531"/>
      <c r="I161" s="531"/>
      <c r="J161" s="531"/>
      <c r="K161" s="531"/>
      <c r="L161" s="531"/>
      <c r="M161" s="531"/>
      <c r="N161" s="531"/>
      <c r="O161" s="531"/>
      <c r="P161" s="531"/>
      <c r="Q161" s="531"/>
      <c r="R161" s="531"/>
      <c r="S161" s="531"/>
      <c r="T161" s="531"/>
      <c r="U161" s="531"/>
      <c r="V161" s="531"/>
      <c r="W161" s="531"/>
      <c r="X161" s="531"/>
      <c r="Y161" s="531"/>
      <c r="Z161" s="531"/>
      <c r="AA161" s="531"/>
      <c r="AB161" s="531"/>
      <c r="AC161" s="531"/>
      <c r="AD161" s="531"/>
      <c r="AE161" s="531"/>
      <c r="AF161" s="531"/>
      <c r="AG161" s="531"/>
      <c r="AH161" s="531"/>
      <c r="AI161" s="531"/>
      <c r="AJ161" s="531"/>
      <c r="AK161" s="531"/>
      <c r="AL161" s="531"/>
      <c r="AM161" s="531"/>
      <c r="AN161" s="531"/>
      <c r="AO161" s="531"/>
      <c r="AP161" s="531"/>
      <c r="AQ161" s="531"/>
      <c r="AR161" s="532"/>
      <c r="AS161" s="410">
        <v>12</v>
      </c>
      <c r="AT161" s="411"/>
      <c r="AU161" s="411"/>
      <c r="AV161" s="411"/>
      <c r="AW161" s="411"/>
      <c r="AX161" s="411"/>
      <c r="AY161" s="411"/>
      <c r="AZ161" s="411"/>
      <c r="BA161" s="411"/>
      <c r="BB161" s="412"/>
      <c r="BC161" s="395">
        <v>260</v>
      </c>
      <c r="BD161" s="396"/>
      <c r="BE161" s="396"/>
      <c r="BF161" s="396"/>
      <c r="BG161" s="396"/>
      <c r="BH161" s="396"/>
      <c r="BI161" s="396"/>
      <c r="BJ161" s="396"/>
      <c r="BK161" s="396"/>
      <c r="BL161" s="396"/>
      <c r="BM161" s="397"/>
      <c r="BN161" s="492">
        <f t="shared" si="5"/>
        <v>3120</v>
      </c>
      <c r="BO161" s="493"/>
      <c r="BP161" s="493"/>
      <c r="BQ161" s="493"/>
      <c r="BR161" s="493"/>
      <c r="BS161" s="493"/>
      <c r="BT161" s="493"/>
      <c r="BU161" s="493"/>
      <c r="BV161" s="493"/>
      <c r="BW161" s="493"/>
      <c r="BX161" s="493"/>
      <c r="BY161" s="493"/>
      <c r="BZ161" s="493"/>
      <c r="CA161" s="493"/>
      <c r="CB161" s="494"/>
      <c r="CT161" s="34">
        <f>SUM(BN161:CB162)</f>
        <v>4680</v>
      </c>
    </row>
    <row r="162" spans="1:98" ht="15" customHeight="1">
      <c r="A162" s="398"/>
      <c r="B162" s="399"/>
      <c r="C162" s="399"/>
      <c r="D162" s="400"/>
      <c r="E162" s="416" t="s">
        <v>463</v>
      </c>
      <c r="F162" s="417"/>
      <c r="G162" s="417"/>
      <c r="H162" s="417"/>
      <c r="I162" s="417"/>
      <c r="J162" s="417"/>
      <c r="K162" s="417"/>
      <c r="L162" s="417"/>
      <c r="M162" s="417"/>
      <c r="N162" s="417"/>
      <c r="O162" s="417"/>
      <c r="P162" s="417"/>
      <c r="Q162" s="417"/>
      <c r="R162" s="417"/>
      <c r="S162" s="417"/>
      <c r="T162" s="417"/>
      <c r="U162" s="417"/>
      <c r="V162" s="417"/>
      <c r="W162" s="417"/>
      <c r="X162" s="417"/>
      <c r="Y162" s="417"/>
      <c r="Z162" s="417"/>
      <c r="AA162" s="417"/>
      <c r="AB162" s="417"/>
      <c r="AC162" s="417"/>
      <c r="AD162" s="417"/>
      <c r="AE162" s="417"/>
      <c r="AF162" s="417"/>
      <c r="AG162" s="417"/>
      <c r="AH162" s="417"/>
      <c r="AI162" s="417"/>
      <c r="AJ162" s="417"/>
      <c r="AK162" s="417"/>
      <c r="AL162" s="417"/>
      <c r="AM162" s="417"/>
      <c r="AN162" s="417"/>
      <c r="AO162" s="417"/>
      <c r="AP162" s="417"/>
      <c r="AQ162" s="417"/>
      <c r="AR162" s="418"/>
      <c r="AS162" s="410">
        <v>520</v>
      </c>
      <c r="AT162" s="411"/>
      <c r="AU162" s="411"/>
      <c r="AV162" s="411"/>
      <c r="AW162" s="411"/>
      <c r="AX162" s="411"/>
      <c r="AY162" s="411"/>
      <c r="AZ162" s="411"/>
      <c r="BA162" s="411"/>
      <c r="BB162" s="412"/>
      <c r="BC162" s="395">
        <v>3</v>
      </c>
      <c r="BD162" s="396"/>
      <c r="BE162" s="396"/>
      <c r="BF162" s="396"/>
      <c r="BG162" s="396"/>
      <c r="BH162" s="396"/>
      <c r="BI162" s="396"/>
      <c r="BJ162" s="396"/>
      <c r="BK162" s="396"/>
      <c r="BL162" s="396"/>
      <c r="BM162" s="397"/>
      <c r="BN162" s="492">
        <f t="shared" si="5"/>
        <v>1560</v>
      </c>
      <c r="BO162" s="493"/>
      <c r="BP162" s="493"/>
      <c r="BQ162" s="493"/>
      <c r="BR162" s="493"/>
      <c r="BS162" s="493"/>
      <c r="BT162" s="493"/>
      <c r="BU162" s="493"/>
      <c r="BV162" s="493"/>
      <c r="BW162" s="493"/>
      <c r="BX162" s="493"/>
      <c r="BY162" s="493"/>
      <c r="BZ162" s="493"/>
      <c r="CA162" s="493"/>
      <c r="CB162" s="494"/>
    </row>
    <row r="163" spans="1:98">
      <c r="A163" s="545">
        <v>5</v>
      </c>
      <c r="B163" s="546"/>
      <c r="C163" s="546"/>
      <c r="D163" s="547"/>
      <c r="E163" s="566" t="s">
        <v>464</v>
      </c>
      <c r="F163" s="567"/>
      <c r="G163" s="567"/>
      <c r="H163" s="567"/>
      <c r="I163" s="567"/>
      <c r="J163" s="567"/>
      <c r="K163" s="567"/>
      <c r="L163" s="567"/>
      <c r="M163" s="567"/>
      <c r="N163" s="567"/>
      <c r="O163" s="567"/>
      <c r="P163" s="567"/>
      <c r="Q163" s="567"/>
      <c r="R163" s="567"/>
      <c r="S163" s="567"/>
      <c r="T163" s="567"/>
      <c r="U163" s="567"/>
      <c r="V163" s="567"/>
      <c r="W163" s="567"/>
      <c r="X163" s="567"/>
      <c r="Y163" s="567"/>
      <c r="Z163" s="567"/>
      <c r="AA163" s="567"/>
      <c r="AB163" s="567"/>
      <c r="AC163" s="567"/>
      <c r="AD163" s="567"/>
      <c r="AE163" s="567"/>
      <c r="AF163" s="567"/>
      <c r="AG163" s="567"/>
      <c r="AH163" s="567"/>
      <c r="AI163" s="567"/>
      <c r="AJ163" s="567"/>
      <c r="AK163" s="567"/>
      <c r="AL163" s="567"/>
      <c r="AM163" s="567"/>
      <c r="AN163" s="567"/>
      <c r="AO163" s="567"/>
      <c r="AP163" s="567"/>
      <c r="AQ163" s="567"/>
      <c r="AR163" s="568"/>
      <c r="AS163" s="551"/>
      <c r="AT163" s="552"/>
      <c r="AU163" s="552"/>
      <c r="AV163" s="552"/>
      <c r="AW163" s="552"/>
      <c r="AX163" s="552"/>
      <c r="AY163" s="552"/>
      <c r="AZ163" s="552"/>
      <c r="BA163" s="552"/>
      <c r="BB163" s="553"/>
      <c r="BC163" s="554"/>
      <c r="BD163" s="555"/>
      <c r="BE163" s="555"/>
      <c r="BF163" s="555"/>
      <c r="BG163" s="555"/>
      <c r="BH163" s="555"/>
      <c r="BI163" s="555"/>
      <c r="BJ163" s="555"/>
      <c r="BK163" s="555"/>
      <c r="BL163" s="555"/>
      <c r="BM163" s="556"/>
      <c r="BN163" s="557">
        <f>SUM(BN164:CB165)</f>
        <v>5000</v>
      </c>
      <c r="BO163" s="558"/>
      <c r="BP163" s="558"/>
      <c r="BQ163" s="558"/>
      <c r="BR163" s="558"/>
      <c r="BS163" s="558"/>
      <c r="BT163" s="558"/>
      <c r="BU163" s="558"/>
      <c r="BV163" s="558"/>
      <c r="BW163" s="558"/>
      <c r="BX163" s="558"/>
      <c r="BY163" s="558"/>
      <c r="BZ163" s="558"/>
      <c r="CA163" s="558"/>
      <c r="CB163" s="559"/>
    </row>
    <row r="164" spans="1:98" ht="15" customHeight="1">
      <c r="A164" s="398"/>
      <c r="B164" s="399"/>
      <c r="C164" s="399"/>
      <c r="D164" s="400"/>
      <c r="E164" s="416" t="s">
        <v>465</v>
      </c>
      <c r="F164" s="417"/>
      <c r="G164" s="417"/>
      <c r="H164" s="417"/>
      <c r="I164" s="417"/>
      <c r="J164" s="417"/>
      <c r="K164" s="417"/>
      <c r="L164" s="417"/>
      <c r="M164" s="417"/>
      <c r="N164" s="417"/>
      <c r="O164" s="417"/>
      <c r="P164" s="417"/>
      <c r="Q164" s="417"/>
      <c r="R164" s="417"/>
      <c r="S164" s="417"/>
      <c r="T164" s="417"/>
      <c r="U164" s="417"/>
      <c r="V164" s="417"/>
      <c r="W164" s="417"/>
      <c r="X164" s="417"/>
      <c r="Y164" s="417"/>
      <c r="Z164" s="417"/>
      <c r="AA164" s="417"/>
      <c r="AB164" s="417"/>
      <c r="AC164" s="417"/>
      <c r="AD164" s="417"/>
      <c r="AE164" s="417"/>
      <c r="AF164" s="417"/>
      <c r="AG164" s="417"/>
      <c r="AH164" s="417"/>
      <c r="AI164" s="417"/>
      <c r="AJ164" s="417"/>
      <c r="AK164" s="417"/>
      <c r="AL164" s="417"/>
      <c r="AM164" s="417"/>
      <c r="AN164" s="417"/>
      <c r="AO164" s="417"/>
      <c r="AP164" s="417"/>
      <c r="AQ164" s="417"/>
      <c r="AR164" s="418"/>
      <c r="AS164" s="410">
        <v>10</v>
      </c>
      <c r="AT164" s="411"/>
      <c r="AU164" s="411"/>
      <c r="AV164" s="411"/>
      <c r="AW164" s="411"/>
      <c r="AX164" s="411"/>
      <c r="AY164" s="411"/>
      <c r="AZ164" s="411"/>
      <c r="BA164" s="411"/>
      <c r="BB164" s="412"/>
      <c r="BC164" s="395">
        <v>94</v>
      </c>
      <c r="BD164" s="396"/>
      <c r="BE164" s="396"/>
      <c r="BF164" s="396"/>
      <c r="BG164" s="396"/>
      <c r="BH164" s="396"/>
      <c r="BI164" s="396"/>
      <c r="BJ164" s="396"/>
      <c r="BK164" s="396"/>
      <c r="BL164" s="396"/>
      <c r="BM164" s="397"/>
      <c r="BN164" s="533">
        <f>BC164*AS164</f>
        <v>940</v>
      </c>
      <c r="BO164" s="534"/>
      <c r="BP164" s="534"/>
      <c r="BQ164" s="534"/>
      <c r="BR164" s="534"/>
      <c r="BS164" s="534"/>
      <c r="BT164" s="534"/>
      <c r="BU164" s="534"/>
      <c r="BV164" s="534"/>
      <c r="BW164" s="534"/>
      <c r="BX164" s="534"/>
      <c r="BY164" s="534"/>
      <c r="BZ164" s="534"/>
      <c r="CA164" s="534"/>
      <c r="CB164" s="535"/>
    </row>
    <row r="165" spans="1:98" ht="15" customHeight="1">
      <c r="A165" s="398"/>
      <c r="B165" s="399"/>
      <c r="C165" s="399"/>
      <c r="D165" s="400"/>
      <c r="E165" s="416" t="s">
        <v>466</v>
      </c>
      <c r="F165" s="417"/>
      <c r="G165" s="417"/>
      <c r="H165" s="417"/>
      <c r="I165" s="417"/>
      <c r="J165" s="417"/>
      <c r="K165" s="417"/>
      <c r="L165" s="417"/>
      <c r="M165" s="417"/>
      <c r="N165" s="417"/>
      <c r="O165" s="417"/>
      <c r="P165" s="417"/>
      <c r="Q165" s="417"/>
      <c r="R165" s="417"/>
      <c r="S165" s="417"/>
      <c r="T165" s="417"/>
      <c r="U165" s="417"/>
      <c r="V165" s="417"/>
      <c r="W165" s="417"/>
      <c r="X165" s="417"/>
      <c r="Y165" s="417"/>
      <c r="Z165" s="417"/>
      <c r="AA165" s="417"/>
      <c r="AB165" s="417"/>
      <c r="AC165" s="417"/>
      <c r="AD165" s="417"/>
      <c r="AE165" s="417"/>
      <c r="AF165" s="417"/>
      <c r="AG165" s="417"/>
      <c r="AH165" s="417"/>
      <c r="AI165" s="417"/>
      <c r="AJ165" s="417"/>
      <c r="AK165" s="417"/>
      <c r="AL165" s="417"/>
      <c r="AM165" s="417"/>
      <c r="AN165" s="417"/>
      <c r="AO165" s="417"/>
      <c r="AP165" s="417"/>
      <c r="AQ165" s="417"/>
      <c r="AR165" s="418"/>
      <c r="AS165" s="410">
        <v>14</v>
      </c>
      <c r="AT165" s="411"/>
      <c r="AU165" s="411"/>
      <c r="AV165" s="411"/>
      <c r="AW165" s="411"/>
      <c r="AX165" s="411"/>
      <c r="AY165" s="411"/>
      <c r="AZ165" s="411"/>
      <c r="BA165" s="411"/>
      <c r="BB165" s="412"/>
      <c r="BC165" s="395">
        <v>290</v>
      </c>
      <c r="BD165" s="396"/>
      <c r="BE165" s="396"/>
      <c r="BF165" s="396"/>
      <c r="BG165" s="396"/>
      <c r="BH165" s="396"/>
      <c r="BI165" s="396"/>
      <c r="BJ165" s="396"/>
      <c r="BK165" s="396"/>
      <c r="BL165" s="396"/>
      <c r="BM165" s="397"/>
      <c r="BN165" s="533">
        <f>BC165*AS165</f>
        <v>4060</v>
      </c>
      <c r="BO165" s="534"/>
      <c r="BP165" s="534"/>
      <c r="BQ165" s="534"/>
      <c r="BR165" s="534"/>
      <c r="BS165" s="534"/>
      <c r="BT165" s="534"/>
      <c r="BU165" s="534"/>
      <c r="BV165" s="534"/>
      <c r="BW165" s="534"/>
      <c r="BX165" s="534"/>
      <c r="BY165" s="534"/>
      <c r="BZ165" s="534"/>
      <c r="CA165" s="534"/>
      <c r="CB165" s="535"/>
    </row>
    <row r="166" spans="1:98" ht="27" customHeight="1">
      <c r="A166" s="545">
        <v>6</v>
      </c>
      <c r="B166" s="546"/>
      <c r="C166" s="546"/>
      <c r="D166" s="547"/>
      <c r="E166" s="548" t="s">
        <v>467</v>
      </c>
      <c r="F166" s="549"/>
      <c r="G166" s="549"/>
      <c r="H166" s="549"/>
      <c r="I166" s="549"/>
      <c r="J166" s="549"/>
      <c r="K166" s="549"/>
      <c r="L166" s="549"/>
      <c r="M166" s="549"/>
      <c r="N166" s="549"/>
      <c r="O166" s="549"/>
      <c r="P166" s="549"/>
      <c r="Q166" s="549"/>
      <c r="R166" s="549"/>
      <c r="S166" s="549"/>
      <c r="T166" s="549"/>
      <c r="U166" s="549"/>
      <c r="V166" s="549"/>
      <c r="W166" s="549"/>
      <c r="X166" s="549"/>
      <c r="Y166" s="549"/>
      <c r="Z166" s="549"/>
      <c r="AA166" s="549"/>
      <c r="AB166" s="549"/>
      <c r="AC166" s="549"/>
      <c r="AD166" s="549"/>
      <c r="AE166" s="549"/>
      <c r="AF166" s="549"/>
      <c r="AG166" s="549"/>
      <c r="AH166" s="549"/>
      <c r="AI166" s="549"/>
      <c r="AJ166" s="549"/>
      <c r="AK166" s="549"/>
      <c r="AL166" s="549"/>
      <c r="AM166" s="549"/>
      <c r="AN166" s="549"/>
      <c r="AO166" s="549"/>
      <c r="AP166" s="549"/>
      <c r="AQ166" s="549"/>
      <c r="AR166" s="550"/>
      <c r="AS166" s="551"/>
      <c r="AT166" s="552"/>
      <c r="AU166" s="552"/>
      <c r="AV166" s="552"/>
      <c r="AW166" s="552"/>
      <c r="AX166" s="552"/>
      <c r="AY166" s="552"/>
      <c r="AZ166" s="552"/>
      <c r="BA166" s="552"/>
      <c r="BB166" s="553"/>
      <c r="BC166" s="554"/>
      <c r="BD166" s="555"/>
      <c r="BE166" s="555"/>
      <c r="BF166" s="555"/>
      <c r="BG166" s="555"/>
      <c r="BH166" s="555"/>
      <c r="BI166" s="555"/>
      <c r="BJ166" s="555"/>
      <c r="BK166" s="555"/>
      <c r="BL166" s="555"/>
      <c r="BM166" s="556"/>
      <c r="BN166" s="557">
        <f>SUM(BN167:CB173)</f>
        <v>12785.994999999999</v>
      </c>
      <c r="BO166" s="558"/>
      <c r="BP166" s="558"/>
      <c r="BQ166" s="558"/>
      <c r="BR166" s="558"/>
      <c r="BS166" s="558"/>
      <c r="BT166" s="558"/>
      <c r="BU166" s="558"/>
      <c r="BV166" s="558"/>
      <c r="BW166" s="558"/>
      <c r="BX166" s="558"/>
      <c r="BY166" s="558"/>
      <c r="BZ166" s="558"/>
      <c r="CA166" s="558"/>
      <c r="CB166" s="559"/>
    </row>
    <row r="167" spans="1:98" ht="15" customHeight="1">
      <c r="A167" s="398"/>
      <c r="B167" s="399"/>
      <c r="C167" s="399"/>
      <c r="D167" s="400"/>
      <c r="E167" s="416" t="s">
        <v>488</v>
      </c>
      <c r="F167" s="417"/>
      <c r="G167" s="417"/>
      <c r="H167" s="417"/>
      <c r="I167" s="417"/>
      <c r="J167" s="417"/>
      <c r="K167" s="417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417"/>
      <c r="Z167" s="417"/>
      <c r="AA167" s="417"/>
      <c r="AB167" s="417"/>
      <c r="AC167" s="417"/>
      <c r="AD167" s="417"/>
      <c r="AE167" s="417"/>
      <c r="AF167" s="417"/>
      <c r="AG167" s="417"/>
      <c r="AH167" s="417"/>
      <c r="AI167" s="417"/>
      <c r="AJ167" s="417"/>
      <c r="AK167" s="417"/>
      <c r="AL167" s="417"/>
      <c r="AM167" s="417"/>
      <c r="AN167" s="417"/>
      <c r="AO167" s="417"/>
      <c r="AP167" s="417"/>
      <c r="AQ167" s="417"/>
      <c r="AR167" s="418"/>
      <c r="AS167" s="410">
        <v>140</v>
      </c>
      <c r="AT167" s="411"/>
      <c r="AU167" s="411"/>
      <c r="AV167" s="411"/>
      <c r="AW167" s="411"/>
      <c r="AX167" s="411"/>
      <c r="AY167" s="411"/>
      <c r="AZ167" s="411"/>
      <c r="BA167" s="411"/>
      <c r="BB167" s="412"/>
      <c r="BC167" s="395">
        <v>40.57</v>
      </c>
      <c r="BD167" s="396"/>
      <c r="BE167" s="396"/>
      <c r="BF167" s="396"/>
      <c r="BG167" s="396"/>
      <c r="BH167" s="396"/>
      <c r="BI167" s="396"/>
      <c r="BJ167" s="396"/>
      <c r="BK167" s="396"/>
      <c r="BL167" s="396"/>
      <c r="BM167" s="397"/>
      <c r="BN167" s="533">
        <f t="shared" ref="BN167:BN173" si="7">BC167*AS167</f>
        <v>5679.8</v>
      </c>
      <c r="BO167" s="534"/>
      <c r="BP167" s="534"/>
      <c r="BQ167" s="534"/>
      <c r="BR167" s="534"/>
      <c r="BS167" s="534"/>
      <c r="BT167" s="534"/>
      <c r="BU167" s="534"/>
      <c r="BV167" s="534"/>
      <c r="BW167" s="534"/>
      <c r="BX167" s="534"/>
      <c r="BY167" s="534"/>
      <c r="BZ167" s="534"/>
      <c r="CA167" s="534"/>
      <c r="CB167" s="535"/>
    </row>
    <row r="168" spans="1:98" ht="15" customHeight="1">
      <c r="A168" s="398"/>
      <c r="B168" s="399"/>
      <c r="C168" s="399"/>
      <c r="D168" s="400"/>
      <c r="E168" s="416" t="s">
        <v>468</v>
      </c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  <c r="P168" s="417"/>
      <c r="Q168" s="417"/>
      <c r="R168" s="417"/>
      <c r="S168" s="417"/>
      <c r="T168" s="417"/>
      <c r="U168" s="417"/>
      <c r="V168" s="417"/>
      <c r="W168" s="417"/>
      <c r="X168" s="417"/>
      <c r="Y168" s="417"/>
      <c r="Z168" s="417"/>
      <c r="AA168" s="417"/>
      <c r="AB168" s="417"/>
      <c r="AC168" s="417"/>
      <c r="AD168" s="417"/>
      <c r="AE168" s="417"/>
      <c r="AF168" s="417"/>
      <c r="AG168" s="417"/>
      <c r="AH168" s="417"/>
      <c r="AI168" s="417"/>
      <c r="AJ168" s="417"/>
      <c r="AK168" s="417"/>
      <c r="AL168" s="417"/>
      <c r="AM168" s="417"/>
      <c r="AN168" s="417"/>
      <c r="AO168" s="417"/>
      <c r="AP168" s="417"/>
      <c r="AQ168" s="417"/>
      <c r="AR168" s="418"/>
      <c r="AS168" s="410">
        <v>15</v>
      </c>
      <c r="AT168" s="411"/>
      <c r="AU168" s="411"/>
      <c r="AV168" s="411"/>
      <c r="AW168" s="411"/>
      <c r="AX168" s="411"/>
      <c r="AY168" s="411"/>
      <c r="AZ168" s="411"/>
      <c r="BA168" s="411"/>
      <c r="BB168" s="412"/>
      <c r="BC168" s="395">
        <v>103.21299999999999</v>
      </c>
      <c r="BD168" s="396"/>
      <c r="BE168" s="396"/>
      <c r="BF168" s="396"/>
      <c r="BG168" s="396"/>
      <c r="BH168" s="396"/>
      <c r="BI168" s="396"/>
      <c r="BJ168" s="396"/>
      <c r="BK168" s="396"/>
      <c r="BL168" s="396"/>
      <c r="BM168" s="397"/>
      <c r="BN168" s="533">
        <f t="shared" si="7"/>
        <v>1548.1949999999999</v>
      </c>
      <c r="BO168" s="534"/>
      <c r="BP168" s="534"/>
      <c r="BQ168" s="534"/>
      <c r="BR168" s="534"/>
      <c r="BS168" s="534"/>
      <c r="BT168" s="534"/>
      <c r="BU168" s="534"/>
      <c r="BV168" s="534"/>
      <c r="BW168" s="534"/>
      <c r="BX168" s="534"/>
      <c r="BY168" s="534"/>
      <c r="BZ168" s="534"/>
      <c r="CA168" s="534"/>
      <c r="CB168" s="535"/>
    </row>
    <row r="169" spans="1:98" ht="15" customHeight="1">
      <c r="A169" s="398"/>
      <c r="B169" s="399"/>
      <c r="C169" s="399"/>
      <c r="D169" s="400"/>
      <c r="E169" s="416" t="s">
        <v>489</v>
      </c>
      <c r="F169" s="417"/>
      <c r="G169" s="417"/>
      <c r="H169" s="417"/>
      <c r="I169" s="417"/>
      <c r="J169" s="417"/>
      <c r="K169" s="417"/>
      <c r="L169" s="417"/>
      <c r="M169" s="417"/>
      <c r="N169" s="417"/>
      <c r="O169" s="417"/>
      <c r="P169" s="417"/>
      <c r="Q169" s="417"/>
      <c r="R169" s="417"/>
      <c r="S169" s="417"/>
      <c r="T169" s="417"/>
      <c r="U169" s="417"/>
      <c r="V169" s="417"/>
      <c r="W169" s="417"/>
      <c r="X169" s="417"/>
      <c r="Y169" s="417"/>
      <c r="Z169" s="417"/>
      <c r="AA169" s="417"/>
      <c r="AB169" s="417"/>
      <c r="AC169" s="417"/>
      <c r="AD169" s="417"/>
      <c r="AE169" s="417"/>
      <c r="AF169" s="417"/>
      <c r="AG169" s="417"/>
      <c r="AH169" s="417"/>
      <c r="AI169" s="417"/>
      <c r="AJ169" s="417"/>
      <c r="AK169" s="417"/>
      <c r="AL169" s="417"/>
      <c r="AM169" s="417"/>
      <c r="AN169" s="417"/>
      <c r="AO169" s="417"/>
      <c r="AP169" s="417"/>
      <c r="AQ169" s="417"/>
      <c r="AR169" s="418"/>
      <c r="AS169" s="410">
        <v>4</v>
      </c>
      <c r="AT169" s="411"/>
      <c r="AU169" s="411"/>
      <c r="AV169" s="411"/>
      <c r="AW169" s="411"/>
      <c r="AX169" s="411"/>
      <c r="AY169" s="411"/>
      <c r="AZ169" s="411"/>
      <c r="BA169" s="411"/>
      <c r="BB169" s="412"/>
      <c r="BC169" s="395">
        <v>68</v>
      </c>
      <c r="BD169" s="396"/>
      <c r="BE169" s="396"/>
      <c r="BF169" s="396"/>
      <c r="BG169" s="396"/>
      <c r="BH169" s="396"/>
      <c r="BI169" s="396"/>
      <c r="BJ169" s="396"/>
      <c r="BK169" s="396"/>
      <c r="BL169" s="396"/>
      <c r="BM169" s="397"/>
      <c r="BN169" s="533">
        <f t="shared" si="7"/>
        <v>272</v>
      </c>
      <c r="BO169" s="534"/>
      <c r="BP169" s="534"/>
      <c r="BQ169" s="534"/>
      <c r="BR169" s="534"/>
      <c r="BS169" s="534"/>
      <c r="BT169" s="534"/>
      <c r="BU169" s="534"/>
      <c r="BV169" s="534"/>
      <c r="BW169" s="534"/>
      <c r="BX169" s="534"/>
      <c r="BY169" s="534"/>
      <c r="BZ169" s="534"/>
      <c r="CA169" s="534"/>
      <c r="CB169" s="535"/>
    </row>
    <row r="170" spans="1:98" ht="15" customHeight="1">
      <c r="A170" s="398"/>
      <c r="B170" s="399"/>
      <c r="C170" s="399"/>
      <c r="D170" s="400"/>
      <c r="E170" s="416" t="s">
        <v>490</v>
      </c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417"/>
      <c r="S170" s="417"/>
      <c r="T170" s="417"/>
      <c r="U170" s="417"/>
      <c r="V170" s="417"/>
      <c r="W170" s="417"/>
      <c r="X170" s="417"/>
      <c r="Y170" s="417"/>
      <c r="Z170" s="417"/>
      <c r="AA170" s="417"/>
      <c r="AB170" s="417"/>
      <c r="AC170" s="417"/>
      <c r="AD170" s="417"/>
      <c r="AE170" s="417"/>
      <c r="AF170" s="417"/>
      <c r="AG170" s="417"/>
      <c r="AH170" s="417"/>
      <c r="AI170" s="417"/>
      <c r="AJ170" s="417"/>
      <c r="AK170" s="417"/>
      <c r="AL170" s="417"/>
      <c r="AM170" s="417"/>
      <c r="AN170" s="417"/>
      <c r="AO170" s="417"/>
      <c r="AP170" s="417"/>
      <c r="AQ170" s="417"/>
      <c r="AR170" s="418"/>
      <c r="AS170" s="410">
        <v>4</v>
      </c>
      <c r="AT170" s="411"/>
      <c r="AU170" s="411"/>
      <c r="AV170" s="411"/>
      <c r="AW170" s="411"/>
      <c r="AX170" s="411"/>
      <c r="AY170" s="411"/>
      <c r="AZ170" s="411"/>
      <c r="BA170" s="411"/>
      <c r="BB170" s="412"/>
      <c r="BC170" s="395">
        <v>387.75</v>
      </c>
      <c r="BD170" s="396"/>
      <c r="BE170" s="396"/>
      <c r="BF170" s="396"/>
      <c r="BG170" s="396"/>
      <c r="BH170" s="396"/>
      <c r="BI170" s="396"/>
      <c r="BJ170" s="396"/>
      <c r="BK170" s="396"/>
      <c r="BL170" s="396"/>
      <c r="BM170" s="397"/>
      <c r="BN170" s="533">
        <f t="shared" si="7"/>
        <v>1551</v>
      </c>
      <c r="BO170" s="534"/>
      <c r="BP170" s="534"/>
      <c r="BQ170" s="534"/>
      <c r="BR170" s="534"/>
      <c r="BS170" s="534"/>
      <c r="BT170" s="534"/>
      <c r="BU170" s="534"/>
      <c r="BV170" s="534"/>
      <c r="BW170" s="534"/>
      <c r="BX170" s="534"/>
      <c r="BY170" s="534"/>
      <c r="BZ170" s="534"/>
      <c r="CA170" s="534"/>
      <c r="CB170" s="535"/>
    </row>
    <row r="171" spans="1:98" ht="15" customHeight="1">
      <c r="A171" s="398"/>
      <c r="B171" s="399"/>
      <c r="C171" s="399"/>
      <c r="D171" s="400"/>
      <c r="E171" s="416" t="s">
        <v>491</v>
      </c>
      <c r="F171" s="417"/>
      <c r="G171" s="417"/>
      <c r="H171" s="417"/>
      <c r="I171" s="417"/>
      <c r="J171" s="417"/>
      <c r="K171" s="417"/>
      <c r="L171" s="417"/>
      <c r="M171" s="417"/>
      <c r="N171" s="417"/>
      <c r="O171" s="417"/>
      <c r="P171" s="417"/>
      <c r="Q171" s="417"/>
      <c r="R171" s="417"/>
      <c r="S171" s="417"/>
      <c r="T171" s="417"/>
      <c r="U171" s="417"/>
      <c r="V171" s="417"/>
      <c r="W171" s="417"/>
      <c r="X171" s="417"/>
      <c r="Y171" s="417"/>
      <c r="Z171" s="417"/>
      <c r="AA171" s="417"/>
      <c r="AB171" s="417"/>
      <c r="AC171" s="417"/>
      <c r="AD171" s="417"/>
      <c r="AE171" s="417"/>
      <c r="AF171" s="417"/>
      <c r="AG171" s="417"/>
      <c r="AH171" s="417"/>
      <c r="AI171" s="417"/>
      <c r="AJ171" s="417"/>
      <c r="AK171" s="417"/>
      <c r="AL171" s="417"/>
      <c r="AM171" s="417"/>
      <c r="AN171" s="417"/>
      <c r="AO171" s="417"/>
      <c r="AP171" s="417"/>
      <c r="AQ171" s="417"/>
      <c r="AR171" s="418"/>
      <c r="AS171" s="410">
        <v>2</v>
      </c>
      <c r="AT171" s="411"/>
      <c r="AU171" s="411"/>
      <c r="AV171" s="411"/>
      <c r="AW171" s="411"/>
      <c r="AX171" s="411"/>
      <c r="AY171" s="411"/>
      <c r="AZ171" s="411"/>
      <c r="BA171" s="411"/>
      <c r="BB171" s="412"/>
      <c r="BC171" s="395">
        <v>68</v>
      </c>
      <c r="BD171" s="396"/>
      <c r="BE171" s="396"/>
      <c r="BF171" s="396"/>
      <c r="BG171" s="396"/>
      <c r="BH171" s="396"/>
      <c r="BI171" s="396"/>
      <c r="BJ171" s="396"/>
      <c r="BK171" s="396"/>
      <c r="BL171" s="396"/>
      <c r="BM171" s="397"/>
      <c r="BN171" s="533">
        <f t="shared" si="7"/>
        <v>136</v>
      </c>
      <c r="BO171" s="534"/>
      <c r="BP171" s="534"/>
      <c r="BQ171" s="534"/>
      <c r="BR171" s="534"/>
      <c r="BS171" s="534"/>
      <c r="BT171" s="534"/>
      <c r="BU171" s="534"/>
      <c r="BV171" s="534"/>
      <c r="BW171" s="534"/>
      <c r="BX171" s="534"/>
      <c r="BY171" s="534"/>
      <c r="BZ171" s="534"/>
      <c r="CA171" s="534"/>
      <c r="CB171" s="535"/>
    </row>
    <row r="172" spans="1:98" ht="15" customHeight="1">
      <c r="A172" s="398"/>
      <c r="B172" s="399"/>
      <c r="C172" s="399"/>
      <c r="D172" s="400"/>
      <c r="E172" s="416" t="s">
        <v>469</v>
      </c>
      <c r="F172" s="417"/>
      <c r="G172" s="417"/>
      <c r="H172" s="417"/>
      <c r="I172" s="417"/>
      <c r="J172" s="417"/>
      <c r="K172" s="417"/>
      <c r="L172" s="417"/>
      <c r="M172" s="417"/>
      <c r="N172" s="417"/>
      <c r="O172" s="417"/>
      <c r="P172" s="417"/>
      <c r="Q172" s="417"/>
      <c r="R172" s="417"/>
      <c r="S172" s="417"/>
      <c r="T172" s="417"/>
      <c r="U172" s="417"/>
      <c r="V172" s="417"/>
      <c r="W172" s="417"/>
      <c r="X172" s="417"/>
      <c r="Y172" s="417"/>
      <c r="Z172" s="417"/>
      <c r="AA172" s="417"/>
      <c r="AB172" s="417"/>
      <c r="AC172" s="417"/>
      <c r="AD172" s="417"/>
      <c r="AE172" s="417"/>
      <c r="AF172" s="417"/>
      <c r="AG172" s="417"/>
      <c r="AH172" s="417"/>
      <c r="AI172" s="417"/>
      <c r="AJ172" s="417"/>
      <c r="AK172" s="417"/>
      <c r="AL172" s="417"/>
      <c r="AM172" s="417"/>
      <c r="AN172" s="417"/>
      <c r="AO172" s="417"/>
      <c r="AP172" s="417"/>
      <c r="AQ172" s="417"/>
      <c r="AR172" s="418"/>
      <c r="AS172" s="410">
        <v>11</v>
      </c>
      <c r="AT172" s="411"/>
      <c r="AU172" s="411"/>
      <c r="AV172" s="411"/>
      <c r="AW172" s="411"/>
      <c r="AX172" s="411"/>
      <c r="AY172" s="411"/>
      <c r="AZ172" s="411"/>
      <c r="BA172" s="411"/>
      <c r="BB172" s="412"/>
      <c r="BC172" s="395">
        <v>109</v>
      </c>
      <c r="BD172" s="396"/>
      <c r="BE172" s="396"/>
      <c r="BF172" s="396"/>
      <c r="BG172" s="396"/>
      <c r="BH172" s="396"/>
      <c r="BI172" s="396"/>
      <c r="BJ172" s="396"/>
      <c r="BK172" s="396"/>
      <c r="BL172" s="396"/>
      <c r="BM172" s="397"/>
      <c r="BN172" s="533">
        <f t="shared" si="7"/>
        <v>1199</v>
      </c>
      <c r="BO172" s="534"/>
      <c r="BP172" s="534"/>
      <c r="BQ172" s="534"/>
      <c r="BR172" s="534"/>
      <c r="BS172" s="534"/>
      <c r="BT172" s="534"/>
      <c r="BU172" s="534"/>
      <c r="BV172" s="534"/>
      <c r="BW172" s="534"/>
      <c r="BX172" s="534"/>
      <c r="BY172" s="534"/>
      <c r="BZ172" s="534"/>
      <c r="CA172" s="534"/>
      <c r="CB172" s="535"/>
    </row>
    <row r="173" spans="1:98" ht="15" customHeight="1">
      <c r="A173" s="398"/>
      <c r="B173" s="399"/>
      <c r="C173" s="399"/>
      <c r="D173" s="400"/>
      <c r="E173" s="416" t="s">
        <v>470</v>
      </c>
      <c r="F173" s="417"/>
      <c r="G173" s="417"/>
      <c r="H173" s="417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17"/>
      <c r="T173" s="417"/>
      <c r="U173" s="417"/>
      <c r="V173" s="417"/>
      <c r="W173" s="417"/>
      <c r="X173" s="417"/>
      <c r="Y173" s="417"/>
      <c r="Z173" s="417"/>
      <c r="AA173" s="417"/>
      <c r="AB173" s="417"/>
      <c r="AC173" s="417"/>
      <c r="AD173" s="417"/>
      <c r="AE173" s="417"/>
      <c r="AF173" s="417"/>
      <c r="AG173" s="417"/>
      <c r="AH173" s="417"/>
      <c r="AI173" s="417"/>
      <c r="AJ173" s="417"/>
      <c r="AK173" s="417"/>
      <c r="AL173" s="417"/>
      <c r="AM173" s="417"/>
      <c r="AN173" s="417"/>
      <c r="AO173" s="417"/>
      <c r="AP173" s="417"/>
      <c r="AQ173" s="417"/>
      <c r="AR173" s="418"/>
      <c r="AS173" s="410">
        <v>300</v>
      </c>
      <c r="AT173" s="411"/>
      <c r="AU173" s="411"/>
      <c r="AV173" s="411"/>
      <c r="AW173" s="411"/>
      <c r="AX173" s="411"/>
      <c r="AY173" s="411"/>
      <c r="AZ173" s="411"/>
      <c r="BA173" s="411"/>
      <c r="BB173" s="412"/>
      <c r="BC173" s="395">
        <v>8</v>
      </c>
      <c r="BD173" s="396"/>
      <c r="BE173" s="396"/>
      <c r="BF173" s="396"/>
      <c r="BG173" s="396"/>
      <c r="BH173" s="396"/>
      <c r="BI173" s="396"/>
      <c r="BJ173" s="396"/>
      <c r="BK173" s="396"/>
      <c r="BL173" s="396"/>
      <c r="BM173" s="397"/>
      <c r="BN173" s="533">
        <f t="shared" si="7"/>
        <v>2400</v>
      </c>
      <c r="BO173" s="534"/>
      <c r="BP173" s="534"/>
      <c r="BQ173" s="534"/>
      <c r="BR173" s="534"/>
      <c r="BS173" s="534"/>
      <c r="BT173" s="534"/>
      <c r="BU173" s="534"/>
      <c r="BV173" s="534"/>
      <c r="BW173" s="534"/>
      <c r="BX173" s="534"/>
      <c r="BY173" s="534"/>
      <c r="BZ173" s="534"/>
      <c r="CA173" s="534"/>
      <c r="CB173" s="535"/>
      <c r="CT173" s="34">
        <f>SUM(BN169:CB173)</f>
        <v>5558</v>
      </c>
    </row>
    <row r="174" spans="1:98" ht="15" customHeight="1">
      <c r="A174" s="560">
        <v>7</v>
      </c>
      <c r="B174" s="561"/>
      <c r="C174" s="561"/>
      <c r="D174" s="562"/>
      <c r="E174" s="563" t="s">
        <v>471</v>
      </c>
      <c r="F174" s="564"/>
      <c r="G174" s="564"/>
      <c r="H174" s="564"/>
      <c r="I174" s="564"/>
      <c r="J174" s="564"/>
      <c r="K174" s="564"/>
      <c r="L174" s="564"/>
      <c r="M174" s="564"/>
      <c r="N174" s="564"/>
      <c r="O174" s="564"/>
      <c r="P174" s="564"/>
      <c r="Q174" s="564"/>
      <c r="R174" s="564"/>
      <c r="S174" s="564"/>
      <c r="T174" s="564"/>
      <c r="U174" s="564"/>
      <c r="V174" s="564"/>
      <c r="W174" s="564"/>
      <c r="X174" s="564"/>
      <c r="Y174" s="564"/>
      <c r="Z174" s="564"/>
      <c r="AA174" s="564"/>
      <c r="AB174" s="564"/>
      <c r="AC174" s="564"/>
      <c r="AD174" s="564"/>
      <c r="AE174" s="564"/>
      <c r="AF174" s="564"/>
      <c r="AG174" s="564"/>
      <c r="AH174" s="564"/>
      <c r="AI174" s="564"/>
      <c r="AJ174" s="564"/>
      <c r="AK174" s="564"/>
      <c r="AL174" s="564"/>
      <c r="AM174" s="564"/>
      <c r="AN174" s="564"/>
      <c r="AO174" s="564"/>
      <c r="AP174" s="564"/>
      <c r="AQ174" s="564"/>
      <c r="AR174" s="565"/>
      <c r="AS174" s="410"/>
      <c r="AT174" s="411"/>
      <c r="AU174" s="411"/>
      <c r="AV174" s="411"/>
      <c r="AW174" s="411"/>
      <c r="AX174" s="411"/>
      <c r="AY174" s="411"/>
      <c r="AZ174" s="411"/>
      <c r="BA174" s="411"/>
      <c r="BB174" s="412"/>
      <c r="BC174" s="539"/>
      <c r="BD174" s="399"/>
      <c r="BE174" s="399"/>
      <c r="BF174" s="399"/>
      <c r="BG174" s="399"/>
      <c r="BH174" s="399"/>
      <c r="BI174" s="399"/>
      <c r="BJ174" s="399"/>
      <c r="BK174" s="399"/>
      <c r="BL174" s="399"/>
      <c r="BM174" s="400"/>
      <c r="BN174" s="540">
        <f>BN175</f>
        <v>408699.999999561</v>
      </c>
      <c r="BO174" s="541"/>
      <c r="BP174" s="541"/>
      <c r="BQ174" s="541"/>
      <c r="BR174" s="541"/>
      <c r="BS174" s="541"/>
      <c r="BT174" s="541"/>
      <c r="BU174" s="541"/>
      <c r="BV174" s="541"/>
      <c r="BW174" s="541"/>
      <c r="BX174" s="541"/>
      <c r="BY174" s="541"/>
      <c r="BZ174" s="541"/>
      <c r="CA174" s="541"/>
      <c r="CB174" s="542"/>
    </row>
    <row r="175" spans="1:98" ht="18" customHeight="1">
      <c r="A175" s="410"/>
      <c r="B175" s="411"/>
      <c r="C175" s="411"/>
      <c r="D175" s="412"/>
      <c r="E175" s="386" t="s">
        <v>471</v>
      </c>
      <c r="F175" s="387"/>
      <c r="G175" s="387"/>
      <c r="H175" s="387"/>
      <c r="I175" s="387"/>
      <c r="J175" s="387"/>
      <c r="K175" s="387"/>
      <c r="L175" s="387"/>
      <c r="M175" s="387"/>
      <c r="N175" s="387"/>
      <c r="O175" s="387"/>
      <c r="P175" s="387"/>
      <c r="Q175" s="387"/>
      <c r="R175" s="387"/>
      <c r="S175" s="387"/>
      <c r="T175" s="387"/>
      <c r="U175" s="387"/>
      <c r="V175" s="387"/>
      <c r="W175" s="387"/>
      <c r="X175" s="387"/>
      <c r="Y175" s="387"/>
      <c r="Z175" s="387"/>
      <c r="AA175" s="387"/>
      <c r="AB175" s="387"/>
      <c r="AC175" s="387"/>
      <c r="AD175" s="387"/>
      <c r="AE175" s="387"/>
      <c r="AF175" s="387"/>
      <c r="AG175" s="387"/>
      <c r="AH175" s="387"/>
      <c r="AI175" s="387"/>
      <c r="AJ175" s="387"/>
      <c r="AK175" s="387"/>
      <c r="AL175" s="387"/>
      <c r="AM175" s="387"/>
      <c r="AN175" s="387"/>
      <c r="AO175" s="387"/>
      <c r="AP175" s="387"/>
      <c r="AQ175" s="387"/>
      <c r="AR175" s="388"/>
      <c r="AS175" s="444">
        <v>8677.2823779099999</v>
      </c>
      <c r="AT175" s="445"/>
      <c r="AU175" s="445"/>
      <c r="AV175" s="445"/>
      <c r="AW175" s="445"/>
      <c r="AX175" s="445"/>
      <c r="AY175" s="445"/>
      <c r="AZ175" s="445"/>
      <c r="BA175" s="445"/>
      <c r="BB175" s="446"/>
      <c r="BC175" s="395">
        <v>47.1</v>
      </c>
      <c r="BD175" s="396"/>
      <c r="BE175" s="396"/>
      <c r="BF175" s="396"/>
      <c r="BG175" s="396"/>
      <c r="BH175" s="396"/>
      <c r="BI175" s="396"/>
      <c r="BJ175" s="396"/>
      <c r="BK175" s="396"/>
      <c r="BL175" s="396"/>
      <c r="BM175" s="397"/>
      <c r="BN175" s="429">
        <f t="shared" ref="BN175" si="8">AS175*BC175</f>
        <v>408699.999999561</v>
      </c>
      <c r="BO175" s="430"/>
      <c r="BP175" s="430"/>
      <c r="BQ175" s="430"/>
      <c r="BR175" s="430"/>
      <c r="BS175" s="430"/>
      <c r="BT175" s="430"/>
      <c r="BU175" s="430"/>
      <c r="BV175" s="430"/>
      <c r="BW175" s="430"/>
      <c r="BX175" s="430"/>
      <c r="BY175" s="430"/>
      <c r="BZ175" s="430"/>
      <c r="CA175" s="430"/>
      <c r="CB175" s="431"/>
    </row>
    <row r="176" spans="1:98" ht="15" customHeight="1">
      <c r="A176" s="438"/>
      <c r="B176" s="439"/>
      <c r="C176" s="439"/>
      <c r="D176" s="440"/>
      <c r="E176" s="404" t="s">
        <v>119</v>
      </c>
      <c r="F176" s="405"/>
      <c r="G176" s="405"/>
      <c r="H176" s="405"/>
      <c r="I176" s="405"/>
      <c r="J176" s="405"/>
      <c r="K176" s="405"/>
      <c r="L176" s="405"/>
      <c r="M176" s="405"/>
      <c r="N176" s="405"/>
      <c r="O176" s="405"/>
      <c r="P176" s="405"/>
      <c r="Q176" s="405"/>
      <c r="R176" s="405"/>
      <c r="S176" s="405"/>
      <c r="T176" s="405"/>
      <c r="U176" s="405"/>
      <c r="V176" s="405"/>
      <c r="W176" s="405"/>
      <c r="X176" s="405"/>
      <c r="Y176" s="405"/>
      <c r="Z176" s="405"/>
      <c r="AA176" s="405"/>
      <c r="AB176" s="405"/>
      <c r="AC176" s="405"/>
      <c r="AD176" s="405"/>
      <c r="AE176" s="405"/>
      <c r="AF176" s="405"/>
      <c r="AG176" s="405"/>
      <c r="AH176" s="405"/>
      <c r="AI176" s="405"/>
      <c r="AJ176" s="405"/>
      <c r="AK176" s="405"/>
      <c r="AL176" s="405"/>
      <c r="AM176" s="405"/>
      <c r="AN176" s="405"/>
      <c r="AO176" s="405"/>
      <c r="AP176" s="405"/>
      <c r="AQ176" s="405"/>
      <c r="AR176" s="406"/>
      <c r="AS176" s="410" t="s">
        <v>9</v>
      </c>
      <c r="AT176" s="411"/>
      <c r="AU176" s="411"/>
      <c r="AV176" s="411"/>
      <c r="AW176" s="411"/>
      <c r="AX176" s="411"/>
      <c r="AY176" s="411"/>
      <c r="AZ176" s="411"/>
      <c r="BA176" s="411"/>
      <c r="BB176" s="412"/>
      <c r="BC176" s="398" t="s">
        <v>9</v>
      </c>
      <c r="BD176" s="399"/>
      <c r="BE176" s="399"/>
      <c r="BF176" s="399"/>
      <c r="BG176" s="399"/>
      <c r="BH176" s="399"/>
      <c r="BI176" s="399"/>
      <c r="BJ176" s="399"/>
      <c r="BK176" s="399"/>
      <c r="BL176" s="399"/>
      <c r="BM176" s="400"/>
      <c r="BN176" s="516">
        <f>BN110+BN146+BN148+BN132+BN163+BN174+BN166+0.01</f>
        <v>528603.004999561</v>
      </c>
      <c r="BO176" s="517"/>
      <c r="BP176" s="517"/>
      <c r="BQ176" s="517"/>
      <c r="BR176" s="517"/>
      <c r="BS176" s="517"/>
      <c r="BT176" s="517"/>
      <c r="BU176" s="517"/>
      <c r="BV176" s="517"/>
      <c r="BW176" s="517"/>
      <c r="BX176" s="517"/>
      <c r="BY176" s="517"/>
      <c r="BZ176" s="517"/>
      <c r="CA176" s="517"/>
      <c r="CB176" s="518"/>
    </row>
    <row r="177" spans="1:98" ht="15" customHeight="1">
      <c r="A177" s="438"/>
      <c r="B177" s="439"/>
      <c r="C177" s="439"/>
      <c r="D177" s="440"/>
      <c r="E177" s="404" t="s">
        <v>120</v>
      </c>
      <c r="F177" s="405"/>
      <c r="G177" s="405"/>
      <c r="H177" s="405"/>
      <c r="I177" s="405"/>
      <c r="J177" s="405"/>
      <c r="K177" s="405"/>
      <c r="L177" s="405"/>
      <c r="M177" s="405"/>
      <c r="N177" s="405"/>
      <c r="O177" s="405"/>
      <c r="P177" s="405"/>
      <c r="Q177" s="405"/>
      <c r="R177" s="405"/>
      <c r="S177" s="405"/>
      <c r="T177" s="405"/>
      <c r="U177" s="405"/>
      <c r="V177" s="405"/>
      <c r="W177" s="405"/>
      <c r="X177" s="405"/>
      <c r="Y177" s="405"/>
      <c r="Z177" s="405"/>
      <c r="AA177" s="405"/>
      <c r="AB177" s="405"/>
      <c r="AC177" s="405"/>
      <c r="AD177" s="405"/>
      <c r="AE177" s="405"/>
      <c r="AF177" s="405"/>
      <c r="AG177" s="405"/>
      <c r="AH177" s="405"/>
      <c r="AI177" s="405"/>
      <c r="AJ177" s="405"/>
      <c r="AK177" s="405"/>
      <c r="AL177" s="405"/>
      <c r="AM177" s="405"/>
      <c r="AN177" s="405"/>
      <c r="AO177" s="405"/>
      <c r="AP177" s="405"/>
      <c r="AQ177" s="405"/>
      <c r="AR177" s="406"/>
      <c r="AS177" s="410" t="s">
        <v>9</v>
      </c>
      <c r="AT177" s="411"/>
      <c r="AU177" s="411"/>
      <c r="AV177" s="411"/>
      <c r="AW177" s="411"/>
      <c r="AX177" s="411"/>
      <c r="AY177" s="411"/>
      <c r="AZ177" s="411"/>
      <c r="BA177" s="411"/>
      <c r="BB177" s="412"/>
      <c r="BC177" s="398" t="s">
        <v>9</v>
      </c>
      <c r="BD177" s="399"/>
      <c r="BE177" s="399"/>
      <c r="BF177" s="399"/>
      <c r="BG177" s="399"/>
      <c r="BH177" s="399"/>
      <c r="BI177" s="399"/>
      <c r="BJ177" s="399"/>
      <c r="BK177" s="399"/>
      <c r="BL177" s="399"/>
      <c r="BM177" s="400"/>
      <c r="BN177" s="516">
        <f>BN176</f>
        <v>528603.004999561</v>
      </c>
      <c r="BO177" s="517"/>
      <c r="BP177" s="517"/>
      <c r="BQ177" s="517"/>
      <c r="BR177" s="517"/>
      <c r="BS177" s="517"/>
      <c r="BT177" s="517"/>
      <c r="BU177" s="517"/>
      <c r="BV177" s="517"/>
      <c r="BW177" s="517"/>
      <c r="BX177" s="517"/>
      <c r="BY177" s="517"/>
      <c r="BZ177" s="517"/>
      <c r="CA177" s="517"/>
      <c r="CB177" s="518"/>
      <c r="CT177" s="29"/>
    </row>
  </sheetData>
  <mergeCells count="758">
    <mergeCell ref="A103:D103"/>
    <mergeCell ref="E103:AR103"/>
    <mergeCell ref="AS103:BB103"/>
    <mergeCell ref="BC103:BM103"/>
    <mergeCell ref="BN103:CB103"/>
    <mergeCell ref="A104:CB104"/>
    <mergeCell ref="A102:D102"/>
    <mergeCell ref="E102:AR102"/>
    <mergeCell ref="AS102:BB102"/>
    <mergeCell ref="BC102:BM102"/>
    <mergeCell ref="BN102:CB102"/>
    <mergeCell ref="A101:D101"/>
    <mergeCell ref="E101:AR101"/>
    <mergeCell ref="AS101:BB101"/>
    <mergeCell ref="BC101:BM101"/>
    <mergeCell ref="BN101:CB101"/>
    <mergeCell ref="A99:D99"/>
    <mergeCell ref="E99:AR99"/>
    <mergeCell ref="AS99:BB99"/>
    <mergeCell ref="BC99:BM99"/>
    <mergeCell ref="BN99:CB99"/>
    <mergeCell ref="A100:D100"/>
    <mergeCell ref="E100:AR100"/>
    <mergeCell ref="AS100:BB100"/>
    <mergeCell ref="BC100:BM100"/>
    <mergeCell ref="BN100:CB100"/>
    <mergeCell ref="A97:D97"/>
    <mergeCell ref="E97:AR97"/>
    <mergeCell ref="AS97:BB97"/>
    <mergeCell ref="BC97:BM97"/>
    <mergeCell ref="BN97:CB97"/>
    <mergeCell ref="A98:D98"/>
    <mergeCell ref="E98:AR98"/>
    <mergeCell ref="AS98:BB98"/>
    <mergeCell ref="BC98:BM98"/>
    <mergeCell ref="BN98:CB98"/>
    <mergeCell ref="A95:D95"/>
    <mergeCell ref="E95:AR95"/>
    <mergeCell ref="AS95:BB95"/>
    <mergeCell ref="BC95:BM95"/>
    <mergeCell ref="BN95:CB95"/>
    <mergeCell ref="A96:D96"/>
    <mergeCell ref="E96:AR96"/>
    <mergeCell ref="AS96:BB96"/>
    <mergeCell ref="BC96:BM96"/>
    <mergeCell ref="BN96:CB96"/>
    <mergeCell ref="A93:D93"/>
    <mergeCell ref="E93:AR93"/>
    <mergeCell ref="AS93:BB93"/>
    <mergeCell ref="BC93:BM93"/>
    <mergeCell ref="BN93:CB93"/>
    <mergeCell ref="A94:D94"/>
    <mergeCell ref="E94:AR94"/>
    <mergeCell ref="AS94:BB94"/>
    <mergeCell ref="BC94:BM94"/>
    <mergeCell ref="BN94:CB94"/>
    <mergeCell ref="A91:D91"/>
    <mergeCell ref="E91:AR91"/>
    <mergeCell ref="AS91:BB91"/>
    <mergeCell ref="BC91:BM91"/>
    <mergeCell ref="BN91:CB91"/>
    <mergeCell ref="A92:D92"/>
    <mergeCell ref="E92:AR92"/>
    <mergeCell ref="AS92:BB92"/>
    <mergeCell ref="BC92:BM92"/>
    <mergeCell ref="BN92:CB92"/>
    <mergeCell ref="A89:D89"/>
    <mergeCell ref="E89:AR89"/>
    <mergeCell ref="AS89:BB89"/>
    <mergeCell ref="BC89:BM89"/>
    <mergeCell ref="BN89:CB89"/>
    <mergeCell ref="A90:D90"/>
    <mergeCell ref="E90:AR90"/>
    <mergeCell ref="AS90:BB90"/>
    <mergeCell ref="BC90:BM90"/>
    <mergeCell ref="BN90:CB90"/>
    <mergeCell ref="AS86:BB86"/>
    <mergeCell ref="BC86:BM86"/>
    <mergeCell ref="BN86:CB86"/>
    <mergeCell ref="A87:D87"/>
    <mergeCell ref="E87:AR87"/>
    <mergeCell ref="AS87:BB87"/>
    <mergeCell ref="BC87:BM87"/>
    <mergeCell ref="BN87:CB87"/>
    <mergeCell ref="A88:D88"/>
    <mergeCell ref="E88:AR88"/>
    <mergeCell ref="AS88:BB88"/>
    <mergeCell ref="BC88:BM88"/>
    <mergeCell ref="BN88:CB88"/>
    <mergeCell ref="A42:CB42"/>
    <mergeCell ref="B80:CC80"/>
    <mergeCell ref="A82:D82"/>
    <mergeCell ref="E82:AR82"/>
    <mergeCell ref="AS82:BB82"/>
    <mergeCell ref="BC82:BM82"/>
    <mergeCell ref="BN82:CB82"/>
    <mergeCell ref="A83:D83"/>
    <mergeCell ref="E83:AR83"/>
    <mergeCell ref="AS83:BB83"/>
    <mergeCell ref="BC83:BM83"/>
    <mergeCell ref="BN83:CB83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8:D48"/>
    <mergeCell ref="E48:BC48"/>
    <mergeCell ref="BD48:BM48"/>
    <mergeCell ref="BN48:CB48"/>
    <mergeCell ref="A39:D39"/>
    <mergeCell ref="E39:BC39"/>
    <mergeCell ref="BD39:BM39"/>
    <mergeCell ref="BN39:CB39"/>
    <mergeCell ref="A40:D40"/>
    <mergeCell ref="E40:BC40"/>
    <mergeCell ref="BD40:BM40"/>
    <mergeCell ref="BN40:CB40"/>
    <mergeCell ref="A41:D41"/>
    <mergeCell ref="E41:BC41"/>
    <mergeCell ref="BD41:BM41"/>
    <mergeCell ref="BN41:CB41"/>
    <mergeCell ref="A36:D36"/>
    <mergeCell ref="E36:BC36"/>
    <mergeCell ref="BD36:BM36"/>
    <mergeCell ref="BN36:CB36"/>
    <mergeCell ref="A37:D37"/>
    <mergeCell ref="E37:BC37"/>
    <mergeCell ref="BD37:BM37"/>
    <mergeCell ref="BN37:CB37"/>
    <mergeCell ref="A38:D38"/>
    <mergeCell ref="E38:BC38"/>
    <mergeCell ref="BD38:BM38"/>
    <mergeCell ref="BN38:CB38"/>
    <mergeCell ref="A10:D10"/>
    <mergeCell ref="E10:AM10"/>
    <mergeCell ref="AN10:BC10"/>
    <mergeCell ref="BD10:BM10"/>
    <mergeCell ref="BN10:CB10"/>
    <mergeCell ref="A12:CB12"/>
    <mergeCell ref="A33:CB33"/>
    <mergeCell ref="A35:D35"/>
    <mergeCell ref="E35:BC35"/>
    <mergeCell ref="BD35:BM35"/>
    <mergeCell ref="BN35:CB35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176:D176"/>
    <mergeCell ref="E176:AR176"/>
    <mergeCell ref="AS176:BB176"/>
    <mergeCell ref="BC176:BM176"/>
    <mergeCell ref="BN176:CB176"/>
    <mergeCell ref="A177:D177"/>
    <mergeCell ref="E177:AR177"/>
    <mergeCell ref="AS177:BB177"/>
    <mergeCell ref="BC177:BM177"/>
    <mergeCell ref="BN177:CB177"/>
    <mergeCell ref="A174:D174"/>
    <mergeCell ref="E174:AR174"/>
    <mergeCell ref="AS174:BB174"/>
    <mergeCell ref="BC174:BM174"/>
    <mergeCell ref="BN174:CB174"/>
    <mergeCell ref="A175:D175"/>
    <mergeCell ref="E175:AR175"/>
    <mergeCell ref="AS175:BB175"/>
    <mergeCell ref="BC175:BM175"/>
    <mergeCell ref="BN175:CB175"/>
    <mergeCell ref="A172:D172"/>
    <mergeCell ref="E172:AR172"/>
    <mergeCell ref="AS172:BB172"/>
    <mergeCell ref="BC172:BM172"/>
    <mergeCell ref="BN172:CB172"/>
    <mergeCell ref="A173:D173"/>
    <mergeCell ref="E173:AR173"/>
    <mergeCell ref="AS173:BB173"/>
    <mergeCell ref="BC173:BM173"/>
    <mergeCell ref="BN173:CB173"/>
    <mergeCell ref="A170:D170"/>
    <mergeCell ref="E170:AR170"/>
    <mergeCell ref="AS170:BB170"/>
    <mergeCell ref="BC170:BM170"/>
    <mergeCell ref="BN170:CB170"/>
    <mergeCell ref="A171:D171"/>
    <mergeCell ref="E171:AR171"/>
    <mergeCell ref="AS171:BB171"/>
    <mergeCell ref="BC171:BM171"/>
    <mergeCell ref="BN171:CB171"/>
    <mergeCell ref="A168:D168"/>
    <mergeCell ref="E168:AR168"/>
    <mergeCell ref="AS168:BB168"/>
    <mergeCell ref="BC168:BM168"/>
    <mergeCell ref="BN168:CB168"/>
    <mergeCell ref="A169:D169"/>
    <mergeCell ref="E169:AR169"/>
    <mergeCell ref="AS169:BB169"/>
    <mergeCell ref="BC169:BM169"/>
    <mergeCell ref="BN169:CB169"/>
    <mergeCell ref="A166:D166"/>
    <mergeCell ref="E166:AR166"/>
    <mergeCell ref="AS166:BB166"/>
    <mergeCell ref="BC166:BM166"/>
    <mergeCell ref="BN166:CB166"/>
    <mergeCell ref="A167:D167"/>
    <mergeCell ref="E167:AR167"/>
    <mergeCell ref="AS167:BB167"/>
    <mergeCell ref="BC167:BM167"/>
    <mergeCell ref="BN167:CB167"/>
    <mergeCell ref="A164:D164"/>
    <mergeCell ref="E164:AR164"/>
    <mergeCell ref="AS164:BB164"/>
    <mergeCell ref="BC164:BM164"/>
    <mergeCell ref="BN164:CB164"/>
    <mergeCell ref="A165:D165"/>
    <mergeCell ref="E165:AR165"/>
    <mergeCell ref="AS165:BB165"/>
    <mergeCell ref="BC165:BM165"/>
    <mergeCell ref="BN165:CB165"/>
    <mergeCell ref="A162:D162"/>
    <mergeCell ref="E162:AR162"/>
    <mergeCell ref="AS162:BB162"/>
    <mergeCell ref="BC162:BM162"/>
    <mergeCell ref="BN162:CB162"/>
    <mergeCell ref="A163:D163"/>
    <mergeCell ref="E163:AR163"/>
    <mergeCell ref="AS163:BB163"/>
    <mergeCell ref="BC163:BM163"/>
    <mergeCell ref="BN163:CB163"/>
    <mergeCell ref="A160:D160"/>
    <mergeCell ref="E160:AR160"/>
    <mergeCell ref="AS160:BB160"/>
    <mergeCell ref="BC160:BM160"/>
    <mergeCell ref="BN160:CB160"/>
    <mergeCell ref="A161:D161"/>
    <mergeCell ref="E161:AR161"/>
    <mergeCell ref="AS161:BB161"/>
    <mergeCell ref="BC161:BM161"/>
    <mergeCell ref="BN161:CB161"/>
    <mergeCell ref="A158:D158"/>
    <mergeCell ref="E158:AR158"/>
    <mergeCell ref="AS158:BB158"/>
    <mergeCell ref="BC158:BM158"/>
    <mergeCell ref="BN158:CB158"/>
    <mergeCell ref="A159:D159"/>
    <mergeCell ref="E159:AR159"/>
    <mergeCell ref="AS159:BB159"/>
    <mergeCell ref="BC159:BM159"/>
    <mergeCell ref="BN159:CB159"/>
    <mergeCell ref="A156:D156"/>
    <mergeCell ref="E156:AR156"/>
    <mergeCell ref="AS156:BB156"/>
    <mergeCell ref="BC156:BM156"/>
    <mergeCell ref="BN156:CB156"/>
    <mergeCell ref="A157:D157"/>
    <mergeCell ref="E157:AR157"/>
    <mergeCell ref="AS157:BB157"/>
    <mergeCell ref="BC157:BM157"/>
    <mergeCell ref="BN157:CB157"/>
    <mergeCell ref="A154:D154"/>
    <mergeCell ref="E154:AR154"/>
    <mergeCell ref="AS154:BB154"/>
    <mergeCell ref="BC154:BM154"/>
    <mergeCell ref="BN154:CB154"/>
    <mergeCell ref="A155:D155"/>
    <mergeCell ref="E155:AR155"/>
    <mergeCell ref="AS155:BB155"/>
    <mergeCell ref="BC155:BM155"/>
    <mergeCell ref="BN155:CB155"/>
    <mergeCell ref="A152:D152"/>
    <mergeCell ref="E152:AR152"/>
    <mergeCell ref="AS152:BB152"/>
    <mergeCell ref="BC152:BM152"/>
    <mergeCell ref="BN152:CB152"/>
    <mergeCell ref="A153:D153"/>
    <mergeCell ref="E153:AR153"/>
    <mergeCell ref="AS153:BB153"/>
    <mergeCell ref="BC153:BM153"/>
    <mergeCell ref="BN153:CB153"/>
    <mergeCell ref="A150:D150"/>
    <mergeCell ref="E150:AR150"/>
    <mergeCell ref="AS150:BB150"/>
    <mergeCell ref="BC150:BM150"/>
    <mergeCell ref="BN150:CB150"/>
    <mergeCell ref="A151:D151"/>
    <mergeCell ref="E151:AR151"/>
    <mergeCell ref="AS151:BB151"/>
    <mergeCell ref="BC151:BM151"/>
    <mergeCell ref="BN151:CB151"/>
    <mergeCell ref="A148:D148"/>
    <mergeCell ref="E148:AR148"/>
    <mergeCell ref="AS148:BB148"/>
    <mergeCell ref="BC148:BM148"/>
    <mergeCell ref="BN148:CB148"/>
    <mergeCell ref="A149:D149"/>
    <mergeCell ref="E149:AR149"/>
    <mergeCell ref="AS149:BB149"/>
    <mergeCell ref="BC149:BM149"/>
    <mergeCell ref="BN149:CB149"/>
    <mergeCell ref="A146:D146"/>
    <mergeCell ref="E146:AR146"/>
    <mergeCell ref="AS146:BB146"/>
    <mergeCell ref="BC146:BM146"/>
    <mergeCell ref="BN146:CB146"/>
    <mergeCell ref="A147:D147"/>
    <mergeCell ref="E147:AR147"/>
    <mergeCell ref="AS147:BB147"/>
    <mergeCell ref="BC147:BM147"/>
    <mergeCell ref="BN147:CB147"/>
    <mergeCell ref="A1:CB1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2:CB2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BD18:BM18"/>
    <mergeCell ref="BN18:CB18"/>
    <mergeCell ref="A19:D19"/>
    <mergeCell ref="E19:AM19"/>
    <mergeCell ref="AN19:BC19"/>
    <mergeCell ref="BD19:BM19"/>
    <mergeCell ref="BN19:CB19"/>
    <mergeCell ref="A20:D20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22:D22"/>
    <mergeCell ref="E22:AM22"/>
    <mergeCell ref="AN22:BC22"/>
    <mergeCell ref="BD22:BM22"/>
    <mergeCell ref="BN22:CB22"/>
    <mergeCell ref="A23:D23"/>
    <mergeCell ref="E23:AM23"/>
    <mergeCell ref="AN23:BC23"/>
    <mergeCell ref="BD23:BM23"/>
    <mergeCell ref="BN23:CB23"/>
    <mergeCell ref="A24:D24"/>
    <mergeCell ref="E24:AM24"/>
    <mergeCell ref="AN24:BC24"/>
    <mergeCell ref="BD24:BM24"/>
    <mergeCell ref="BN24:CB24"/>
    <mergeCell ref="A25:D25"/>
    <mergeCell ref="E25:AM25"/>
    <mergeCell ref="AN25:BC25"/>
    <mergeCell ref="BD25:BM25"/>
    <mergeCell ref="BN25:CB25"/>
    <mergeCell ref="A26:D26"/>
    <mergeCell ref="E26:AM26"/>
    <mergeCell ref="AN26:BC26"/>
    <mergeCell ref="BD26:BM26"/>
    <mergeCell ref="BN26:CB26"/>
    <mergeCell ref="A29:D29"/>
    <mergeCell ref="E29:AM29"/>
    <mergeCell ref="AN29:BC29"/>
    <mergeCell ref="BD29:BM29"/>
    <mergeCell ref="BN29:CB29"/>
    <mergeCell ref="A27:D27"/>
    <mergeCell ref="E27:AM27"/>
    <mergeCell ref="AN27:BC27"/>
    <mergeCell ref="BD27:BM27"/>
    <mergeCell ref="BN27:CB27"/>
    <mergeCell ref="A28:D28"/>
    <mergeCell ref="E28:AM28"/>
    <mergeCell ref="AN28:BC28"/>
    <mergeCell ref="BD28:BM28"/>
    <mergeCell ref="BN28:CB28"/>
    <mergeCell ref="A30:D30"/>
    <mergeCell ref="E30:AM30"/>
    <mergeCell ref="AN30:BC30"/>
    <mergeCell ref="BD30:BM30"/>
    <mergeCell ref="BN30:CB30"/>
    <mergeCell ref="A31:D31"/>
    <mergeCell ref="E31:AM31"/>
    <mergeCell ref="AN31:BC31"/>
    <mergeCell ref="BD31:BM31"/>
    <mergeCell ref="BN31:CB31"/>
    <mergeCell ref="A49:D49"/>
    <mergeCell ref="E49:BC49"/>
    <mergeCell ref="BD49:BM49"/>
    <mergeCell ref="BN49:CB49"/>
    <mergeCell ref="A46:D46"/>
    <mergeCell ref="E46:BC46"/>
    <mergeCell ref="BD46:BM46"/>
    <mergeCell ref="BN46:CB46"/>
    <mergeCell ref="A47:D47"/>
    <mergeCell ref="E47:BC47"/>
    <mergeCell ref="BD47:BM47"/>
    <mergeCell ref="BN47:CB47"/>
    <mergeCell ref="A52:D52"/>
    <mergeCell ref="E52:BC52"/>
    <mergeCell ref="BD52:BM52"/>
    <mergeCell ref="BN52:CB52"/>
    <mergeCell ref="A53:D53"/>
    <mergeCell ref="E53:BC53"/>
    <mergeCell ref="BD53:BM53"/>
    <mergeCell ref="BN53:CB53"/>
    <mergeCell ref="A50:D50"/>
    <mergeCell ref="E50:BC50"/>
    <mergeCell ref="BD50:BM50"/>
    <mergeCell ref="BN50:CB50"/>
    <mergeCell ref="A51:D51"/>
    <mergeCell ref="E51:BC51"/>
    <mergeCell ref="BD51:BM51"/>
    <mergeCell ref="BN51:CB51"/>
    <mergeCell ref="A54:D54"/>
    <mergeCell ref="E54:BC54"/>
    <mergeCell ref="BD54:BM54"/>
    <mergeCell ref="BN54:CB54"/>
    <mergeCell ref="A58:D58"/>
    <mergeCell ref="E58:BC58"/>
    <mergeCell ref="BD58:BM58"/>
    <mergeCell ref="BN58:CB58"/>
    <mergeCell ref="A55:D55"/>
    <mergeCell ref="E55:BC55"/>
    <mergeCell ref="BD55:BM55"/>
    <mergeCell ref="BN55:CB55"/>
    <mergeCell ref="A56:D56"/>
    <mergeCell ref="E56:BC56"/>
    <mergeCell ref="BD56:BM56"/>
    <mergeCell ref="BN56:CB56"/>
    <mergeCell ref="A57:D57"/>
    <mergeCell ref="E57:BC57"/>
    <mergeCell ref="BD57:BM57"/>
    <mergeCell ref="BN57:CB57"/>
    <mergeCell ref="A61:D61"/>
    <mergeCell ref="E61:BC61"/>
    <mergeCell ref="BD61:BM61"/>
    <mergeCell ref="BN61:CB61"/>
    <mergeCell ref="A62:D62"/>
    <mergeCell ref="E62:BC62"/>
    <mergeCell ref="BD62:BM62"/>
    <mergeCell ref="BN62:CB62"/>
    <mergeCell ref="A59:D59"/>
    <mergeCell ref="E59:BC59"/>
    <mergeCell ref="BD59:BM59"/>
    <mergeCell ref="BN59:CB59"/>
    <mergeCell ref="A60:D60"/>
    <mergeCell ref="E60:BC60"/>
    <mergeCell ref="BD60:BM60"/>
    <mergeCell ref="BN60:CB60"/>
    <mergeCell ref="A63:D63"/>
    <mergeCell ref="E63:BC63"/>
    <mergeCell ref="BD63:BM63"/>
    <mergeCell ref="BN63:CB63"/>
    <mergeCell ref="A64:D64"/>
    <mergeCell ref="E64:BC64"/>
    <mergeCell ref="BD64:BM64"/>
    <mergeCell ref="BN64:CB64"/>
    <mergeCell ref="A65:D65"/>
    <mergeCell ref="E65:BC65"/>
    <mergeCell ref="BD65:BM65"/>
    <mergeCell ref="BN65:CB65"/>
    <mergeCell ref="A66:D66"/>
    <mergeCell ref="E66:BC66"/>
    <mergeCell ref="BD66:BM66"/>
    <mergeCell ref="BN66:CB66"/>
    <mergeCell ref="A68:CB68"/>
    <mergeCell ref="A70:D70"/>
    <mergeCell ref="BN70:CB70"/>
    <mergeCell ref="E70:BC70"/>
    <mergeCell ref="BD70:BM70"/>
    <mergeCell ref="A71:D71"/>
    <mergeCell ref="BN71:CB71"/>
    <mergeCell ref="A72:D72"/>
    <mergeCell ref="BN72:CB72"/>
    <mergeCell ref="E71:BC71"/>
    <mergeCell ref="BD71:BM71"/>
    <mergeCell ref="E72:BC72"/>
    <mergeCell ref="BD72:BM72"/>
    <mergeCell ref="A73:D73"/>
    <mergeCell ref="BN73:CB73"/>
    <mergeCell ref="A74:D74"/>
    <mergeCell ref="BN74:CB74"/>
    <mergeCell ref="E73:BC73"/>
    <mergeCell ref="BD73:BM73"/>
    <mergeCell ref="E74:BC74"/>
    <mergeCell ref="BD74:BM74"/>
    <mergeCell ref="A75:D75"/>
    <mergeCell ref="BN75:CB75"/>
    <mergeCell ref="A76:D76"/>
    <mergeCell ref="BN76:CB76"/>
    <mergeCell ref="E75:BC75"/>
    <mergeCell ref="BD75:BM75"/>
    <mergeCell ref="E76:BC76"/>
    <mergeCell ref="BD76:BM76"/>
    <mergeCell ref="A78:CB78"/>
    <mergeCell ref="A79:CB79"/>
    <mergeCell ref="A106:D106"/>
    <mergeCell ref="E106:AR106"/>
    <mergeCell ref="AS106:BB106"/>
    <mergeCell ref="BC106:BM106"/>
    <mergeCell ref="BN106:CB106"/>
    <mergeCell ref="A107:D107"/>
    <mergeCell ref="E107:AR107"/>
    <mergeCell ref="AS107:BB107"/>
    <mergeCell ref="BC107:BM107"/>
    <mergeCell ref="BN107:CB107"/>
    <mergeCell ref="A84:D84"/>
    <mergeCell ref="E84:AR84"/>
    <mergeCell ref="AS84:BB84"/>
    <mergeCell ref="BC84:BM84"/>
    <mergeCell ref="BN84:CB84"/>
    <mergeCell ref="A85:D85"/>
    <mergeCell ref="E85:AR85"/>
    <mergeCell ref="AS85:BB85"/>
    <mergeCell ref="BC85:BM85"/>
    <mergeCell ref="BN85:CB85"/>
    <mergeCell ref="A86:D86"/>
    <mergeCell ref="E86:AR86"/>
    <mergeCell ref="A108:D108"/>
    <mergeCell ref="E108:AR108"/>
    <mergeCell ref="AS108:BB108"/>
    <mergeCell ref="BC108:BM108"/>
    <mergeCell ref="BN108:CB108"/>
    <mergeCell ref="A109:D109"/>
    <mergeCell ref="E109:AR109"/>
    <mergeCell ref="AS109:BB109"/>
    <mergeCell ref="BC109:BM109"/>
    <mergeCell ref="BN109:CB109"/>
    <mergeCell ref="A110:D110"/>
    <mergeCell ref="E110:AR110"/>
    <mergeCell ref="AS110:BB110"/>
    <mergeCell ref="BC110:BM110"/>
    <mergeCell ref="BN110:CB110"/>
    <mergeCell ref="A111:D111"/>
    <mergeCell ref="E111:AR111"/>
    <mergeCell ref="AS111:BB111"/>
    <mergeCell ref="BC111:BM111"/>
    <mergeCell ref="BN111:CB111"/>
    <mergeCell ref="A112:D112"/>
    <mergeCell ref="E112:AR112"/>
    <mergeCell ref="AS112:BB112"/>
    <mergeCell ref="BC112:BM112"/>
    <mergeCell ref="BN112:CB112"/>
    <mergeCell ref="A113:D113"/>
    <mergeCell ref="E113:AR113"/>
    <mergeCell ref="AS113:BB113"/>
    <mergeCell ref="BC113:BM113"/>
    <mergeCell ref="BN113:CB113"/>
    <mergeCell ref="A114:D114"/>
    <mergeCell ref="E114:AR114"/>
    <mergeCell ref="AS114:BB114"/>
    <mergeCell ref="BC114:BM114"/>
    <mergeCell ref="BN114:CB114"/>
    <mergeCell ref="A115:D115"/>
    <mergeCell ref="E115:AR115"/>
    <mergeCell ref="AS115:BB115"/>
    <mergeCell ref="BC115:BM115"/>
    <mergeCell ref="BN115:CB115"/>
    <mergeCell ref="A116:D116"/>
    <mergeCell ref="E116:AR116"/>
    <mergeCell ref="AS116:BB116"/>
    <mergeCell ref="BC116:BM116"/>
    <mergeCell ref="BN116:CB116"/>
    <mergeCell ref="A117:D117"/>
    <mergeCell ref="E117:AR117"/>
    <mergeCell ref="AS117:BB117"/>
    <mergeCell ref="BC117:BM117"/>
    <mergeCell ref="BN117:CB117"/>
    <mergeCell ref="A118:D118"/>
    <mergeCell ref="E118:AR118"/>
    <mergeCell ref="AS118:BB118"/>
    <mergeCell ref="BC118:BM118"/>
    <mergeCell ref="BN118:CB118"/>
    <mergeCell ref="A119:D119"/>
    <mergeCell ref="E119:AR119"/>
    <mergeCell ref="AS119:BB119"/>
    <mergeCell ref="BC119:BM119"/>
    <mergeCell ref="BN119:CB119"/>
    <mergeCell ref="A120:D120"/>
    <mergeCell ref="E120:AR120"/>
    <mergeCell ref="AS120:BB120"/>
    <mergeCell ref="BC120:BM120"/>
    <mergeCell ref="BN120:CB120"/>
    <mergeCell ref="A121:D121"/>
    <mergeCell ref="E121:AR121"/>
    <mergeCell ref="AS121:BB121"/>
    <mergeCell ref="BC121:BM121"/>
    <mergeCell ref="BN121:CB121"/>
    <mergeCell ref="A122:D122"/>
    <mergeCell ref="E122:AR122"/>
    <mergeCell ref="AS122:BB122"/>
    <mergeCell ref="BC122:BM122"/>
    <mergeCell ref="BN122:CB122"/>
    <mergeCell ref="A123:D123"/>
    <mergeCell ref="E123:AR123"/>
    <mergeCell ref="AS123:BB123"/>
    <mergeCell ref="BC123:BM123"/>
    <mergeCell ref="BN123:CB123"/>
    <mergeCell ref="A124:D124"/>
    <mergeCell ref="E124:AR124"/>
    <mergeCell ref="AS124:BB124"/>
    <mergeCell ref="BC124:BM124"/>
    <mergeCell ref="BN124:CB124"/>
    <mergeCell ref="A125:D125"/>
    <mergeCell ref="E125:AR125"/>
    <mergeCell ref="AS125:BB125"/>
    <mergeCell ref="BC125:BM125"/>
    <mergeCell ref="BN125:CB125"/>
    <mergeCell ref="A126:D126"/>
    <mergeCell ref="E126:AR126"/>
    <mergeCell ref="AS126:BB126"/>
    <mergeCell ref="BC126:BM126"/>
    <mergeCell ref="BN126:CB126"/>
    <mergeCell ref="A127:D127"/>
    <mergeCell ref="E127:AR127"/>
    <mergeCell ref="AS127:BB127"/>
    <mergeCell ref="BC127:BM127"/>
    <mergeCell ref="BN127:CB127"/>
    <mergeCell ref="A128:D128"/>
    <mergeCell ref="E128:AR128"/>
    <mergeCell ref="AS128:BB128"/>
    <mergeCell ref="BC128:BM128"/>
    <mergeCell ref="BN128:CB128"/>
    <mergeCell ref="A129:D129"/>
    <mergeCell ref="E129:AR129"/>
    <mergeCell ref="AS129:BB129"/>
    <mergeCell ref="BC129:BM129"/>
    <mergeCell ref="BN129:CB129"/>
    <mergeCell ref="A130:D130"/>
    <mergeCell ref="E130:AR130"/>
    <mergeCell ref="AS130:BB130"/>
    <mergeCell ref="BC130:BM130"/>
    <mergeCell ref="BN130:CB130"/>
    <mergeCell ref="A131:D131"/>
    <mergeCell ref="E131:AR131"/>
    <mergeCell ref="AS131:BB131"/>
    <mergeCell ref="BC131:BM131"/>
    <mergeCell ref="BN131:CB131"/>
    <mergeCell ref="A132:D132"/>
    <mergeCell ref="E132:AR132"/>
    <mergeCell ref="AS132:BB132"/>
    <mergeCell ref="BC132:BM132"/>
    <mergeCell ref="BN132:CB132"/>
    <mergeCell ref="A133:D133"/>
    <mergeCell ref="E133:AR133"/>
    <mergeCell ref="AS133:BB133"/>
    <mergeCell ref="BC133:BM133"/>
    <mergeCell ref="BN133:CB133"/>
    <mergeCell ref="A134:D134"/>
    <mergeCell ref="E134:AR134"/>
    <mergeCell ref="AS134:BB134"/>
    <mergeCell ref="BC134:BM134"/>
    <mergeCell ref="BN134:CB134"/>
    <mergeCell ref="A135:D135"/>
    <mergeCell ref="E135:AR135"/>
    <mergeCell ref="AS135:BB135"/>
    <mergeCell ref="BC135:BM135"/>
    <mergeCell ref="BN135:CB135"/>
    <mergeCell ref="A136:D136"/>
    <mergeCell ref="E136:AR136"/>
    <mergeCell ref="AS136:BB136"/>
    <mergeCell ref="BC136:BM136"/>
    <mergeCell ref="BN136:CB136"/>
    <mergeCell ref="A137:D137"/>
    <mergeCell ref="E137:AR137"/>
    <mergeCell ref="AS137:BB137"/>
    <mergeCell ref="BC137:BM137"/>
    <mergeCell ref="BN137:CB137"/>
    <mergeCell ref="A138:D138"/>
    <mergeCell ref="E138:AR138"/>
    <mergeCell ref="AS138:BB138"/>
    <mergeCell ref="BC138:BM138"/>
    <mergeCell ref="BN138:CB138"/>
    <mergeCell ref="A139:D139"/>
    <mergeCell ref="E139:AR139"/>
    <mergeCell ref="AS139:BB139"/>
    <mergeCell ref="BC139:BM139"/>
    <mergeCell ref="BN139:CB139"/>
    <mergeCell ref="A140:D140"/>
    <mergeCell ref="E140:AR140"/>
    <mergeCell ref="AS140:BB140"/>
    <mergeCell ref="BC140:BM140"/>
    <mergeCell ref="BN140:CB140"/>
    <mergeCell ref="A141:D141"/>
    <mergeCell ref="E141:AR141"/>
    <mergeCell ref="AS141:BB141"/>
    <mergeCell ref="BC141:BM141"/>
    <mergeCell ref="BN141:CB141"/>
    <mergeCell ref="A142:D142"/>
    <mergeCell ref="E142:AR142"/>
    <mergeCell ref="AS142:BB142"/>
    <mergeCell ref="BC142:BM142"/>
    <mergeCell ref="BN142:CB142"/>
    <mergeCell ref="A143:D143"/>
    <mergeCell ref="E143:AR143"/>
    <mergeCell ref="AS143:BB143"/>
    <mergeCell ref="BC143:BM143"/>
    <mergeCell ref="BN143:CB143"/>
    <mergeCell ref="A144:D144"/>
    <mergeCell ref="E144:AR144"/>
    <mergeCell ref="AS144:BB144"/>
    <mergeCell ref="BC144:BM144"/>
    <mergeCell ref="BN144:CB144"/>
    <mergeCell ref="A145:D145"/>
    <mergeCell ref="E145:AR145"/>
    <mergeCell ref="AS145:BB145"/>
    <mergeCell ref="BC145:BM145"/>
    <mergeCell ref="BN145:CB145"/>
  </mergeCells>
  <pageMargins left="0.78740157480314965" right="0.39370078740157483" top="0.59055118110236227" bottom="0.39370078740157483" header="0.27559055118110237" footer="0.27559055118110237"/>
  <pageSetup paperSize="9" scale="54" orientation="portrait" r:id="rId1"/>
  <headerFooter alignWithMargins="0">
    <oddHeader>&amp;L&amp;"Arial,обычный"&amp;6Подготовлено с использованием системы ГАРАНТ</oddHeader>
  </headerFooter>
  <colBreaks count="1" manualBreakCount="1">
    <brk id="8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G71"/>
  <sheetViews>
    <sheetView showGridLines="0" view="pageBreakPreview" topLeftCell="A4" zoomScaleNormal="100" zoomScaleSheetLayoutView="100" workbookViewId="0">
      <selection activeCell="N21" sqref="N21"/>
    </sheetView>
  </sheetViews>
  <sheetFormatPr defaultColWidth="9.140625" defaultRowHeight="15"/>
  <cols>
    <col min="1" max="1" width="0.42578125" style="112" customWidth="1"/>
    <col min="2" max="2" width="9.140625" style="112"/>
    <col min="3" max="3" width="5.7109375" style="113" customWidth="1"/>
    <col min="4" max="4" width="13.7109375" style="113" customWidth="1"/>
    <col min="5" max="5" width="11.5703125" style="113" customWidth="1"/>
    <col min="6" max="6" width="11.28515625" style="112" customWidth="1"/>
    <col min="7" max="7" width="45.85546875" style="114" customWidth="1"/>
    <col min="8" max="8" width="12.140625" style="112" customWidth="1"/>
    <col min="9" max="9" width="15.42578125" style="112" customWidth="1"/>
    <col min="10" max="12" width="13.5703125" style="112" customWidth="1"/>
    <col min="13" max="13" width="17.28515625" style="112" customWidth="1"/>
    <col min="14" max="14" width="16.5703125" style="112" customWidth="1"/>
    <col min="15" max="15" width="16.140625" style="112" customWidth="1"/>
    <col min="16" max="16" width="16.5703125" style="112" customWidth="1"/>
    <col min="17" max="16384" width="9.140625" style="112"/>
  </cols>
  <sheetData>
    <row r="1" spans="1:18" s="85" customFormat="1" ht="96" customHeight="1">
      <c r="B1" s="349" t="s">
        <v>48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</row>
    <row r="2" spans="1:18" s="85" customFormat="1" ht="7.5" customHeight="1"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8" s="85" customFormat="1" ht="8.25" customHeight="1">
      <c r="E3" s="86"/>
      <c r="F3" s="86"/>
      <c r="G3" s="87"/>
    </row>
    <row r="4" spans="1:18" s="85" customFormat="1" ht="30" customHeight="1">
      <c r="B4" s="331" t="s">
        <v>49</v>
      </c>
      <c r="C4" s="332" t="s">
        <v>0</v>
      </c>
      <c r="D4" s="332"/>
      <c r="E4" s="332"/>
      <c r="F4" s="332"/>
      <c r="G4" s="332"/>
      <c r="H4" s="332" t="s">
        <v>50</v>
      </c>
      <c r="I4" s="333" t="s">
        <v>51</v>
      </c>
      <c r="J4" s="332" t="s">
        <v>2</v>
      </c>
      <c r="K4" s="333" t="s">
        <v>348</v>
      </c>
      <c r="L4" s="353" t="s">
        <v>25</v>
      </c>
      <c r="M4" s="353"/>
      <c r="N4" s="353"/>
      <c r="O4" s="353"/>
    </row>
    <row r="5" spans="1:18" s="85" customFormat="1" ht="81" customHeight="1">
      <c r="B5" s="331"/>
      <c r="C5" s="332"/>
      <c r="D5" s="332"/>
      <c r="E5" s="332"/>
      <c r="F5" s="332"/>
      <c r="G5" s="332"/>
      <c r="H5" s="332"/>
      <c r="I5" s="334"/>
      <c r="J5" s="332"/>
      <c r="K5" s="334"/>
      <c r="L5" s="167" t="s">
        <v>349</v>
      </c>
      <c r="M5" s="167" t="s">
        <v>350</v>
      </c>
      <c r="N5" s="167" t="s">
        <v>351</v>
      </c>
      <c r="O5" s="167" t="s">
        <v>52</v>
      </c>
    </row>
    <row r="6" spans="1:18" s="85" customFormat="1" ht="15.95" customHeight="1">
      <c r="B6" s="169">
        <v>1</v>
      </c>
      <c r="C6" s="335">
        <v>2</v>
      </c>
      <c r="D6" s="336"/>
      <c r="E6" s="336"/>
      <c r="F6" s="336"/>
      <c r="G6" s="337"/>
      <c r="H6" s="88">
        <v>3</v>
      </c>
      <c r="I6" s="88" t="s">
        <v>53</v>
      </c>
      <c r="J6" s="168" t="s">
        <v>352</v>
      </c>
      <c r="K6" s="88" t="s">
        <v>353</v>
      </c>
      <c r="L6" s="88" t="s">
        <v>54</v>
      </c>
      <c r="M6" s="88" t="s">
        <v>55</v>
      </c>
      <c r="N6" s="140" t="s">
        <v>56</v>
      </c>
      <c r="O6" s="140" t="s">
        <v>57</v>
      </c>
    </row>
    <row r="7" spans="1:18" s="89" customFormat="1" ht="30" customHeight="1">
      <c r="B7" s="90">
        <v>1</v>
      </c>
      <c r="C7" s="338" t="s">
        <v>58</v>
      </c>
      <c r="D7" s="339"/>
      <c r="E7" s="339"/>
      <c r="F7" s="339"/>
      <c r="G7" s="340"/>
      <c r="H7" s="91">
        <v>26000</v>
      </c>
      <c r="I7" s="198"/>
      <c r="J7" s="91"/>
      <c r="K7" s="199"/>
      <c r="L7" s="141">
        <f>L15+L10</f>
        <v>4638212</v>
      </c>
      <c r="M7" s="141">
        <f>M15+M10</f>
        <v>4599550.53</v>
      </c>
      <c r="N7" s="141">
        <f>N15+N10</f>
        <v>4594020.53</v>
      </c>
      <c r="O7" s="142"/>
      <c r="P7" s="154">
        <f>'Лист 1 '!H107-'Лист2 '!L7</f>
        <v>0</v>
      </c>
      <c r="Q7" s="154">
        <f>'Лист 1 '!I107-'Лист2 '!M7</f>
        <v>0</v>
      </c>
      <c r="R7" s="154">
        <f>'Лист 1 '!J107-'Лист2 '!N7</f>
        <v>0</v>
      </c>
    </row>
    <row r="8" spans="1:18" s="89" customFormat="1" ht="72.75" customHeight="1">
      <c r="A8" s="92"/>
      <c r="B8" s="93" t="s">
        <v>59</v>
      </c>
      <c r="C8" s="341" t="s">
        <v>240</v>
      </c>
      <c r="D8" s="342"/>
      <c r="E8" s="342"/>
      <c r="F8" s="342"/>
      <c r="G8" s="343"/>
      <c r="H8" s="94" t="s">
        <v>60</v>
      </c>
      <c r="I8" s="95" t="s">
        <v>9</v>
      </c>
      <c r="J8" s="200"/>
      <c r="K8" s="201"/>
      <c r="L8" s="141"/>
      <c r="M8" s="141"/>
      <c r="N8" s="141"/>
      <c r="O8" s="142"/>
    </row>
    <row r="9" spans="1:18" s="89" customFormat="1" ht="57" customHeight="1">
      <c r="A9" s="92"/>
      <c r="B9" s="93" t="s">
        <v>61</v>
      </c>
      <c r="C9" s="344" t="s">
        <v>241</v>
      </c>
      <c r="D9" s="345"/>
      <c r="E9" s="345"/>
      <c r="F9" s="345"/>
      <c r="G9" s="346"/>
      <c r="H9" s="94" t="s">
        <v>62</v>
      </c>
      <c r="I9" s="96" t="s">
        <v>9</v>
      </c>
      <c r="J9" s="200"/>
      <c r="K9" s="201"/>
      <c r="L9" s="143"/>
      <c r="M9" s="143"/>
      <c r="N9" s="143"/>
      <c r="O9" s="144"/>
    </row>
    <row r="10" spans="1:18" s="85" customFormat="1" ht="48" customHeight="1">
      <c r="A10" s="92"/>
      <c r="B10" s="93" t="s">
        <v>63</v>
      </c>
      <c r="C10" s="344" t="s">
        <v>242</v>
      </c>
      <c r="D10" s="345"/>
      <c r="E10" s="345"/>
      <c r="F10" s="345"/>
      <c r="G10" s="346"/>
      <c r="H10" s="94" t="s">
        <v>64</v>
      </c>
      <c r="I10" s="96" t="s">
        <v>9</v>
      </c>
      <c r="J10" s="200"/>
      <c r="K10" s="202"/>
      <c r="L10" s="145">
        <f>L11</f>
        <v>275400</v>
      </c>
      <c r="M10" s="145">
        <f t="shared" ref="M10:N10" si="0">M11</f>
        <v>0</v>
      </c>
      <c r="N10" s="145">
        <f t="shared" si="0"/>
        <v>0</v>
      </c>
      <c r="O10" s="146"/>
    </row>
    <row r="11" spans="1:18" s="85" customFormat="1" ht="48" customHeight="1">
      <c r="A11" s="86"/>
      <c r="B11" s="98" t="s">
        <v>354</v>
      </c>
      <c r="C11" s="312" t="s">
        <v>407</v>
      </c>
      <c r="D11" s="313"/>
      <c r="E11" s="313"/>
      <c r="F11" s="313"/>
      <c r="G11" s="314"/>
      <c r="H11" s="101" t="s">
        <v>355</v>
      </c>
      <c r="I11" s="96" t="s">
        <v>9</v>
      </c>
      <c r="J11" s="91"/>
      <c r="K11" s="202"/>
      <c r="L11" s="125">
        <v>275400</v>
      </c>
      <c r="M11" s="125">
        <v>0</v>
      </c>
      <c r="N11" s="125">
        <v>0</v>
      </c>
      <c r="O11" s="100"/>
    </row>
    <row r="12" spans="1:18" s="85" customFormat="1" ht="28.5" customHeight="1">
      <c r="A12" s="86"/>
      <c r="B12" s="98"/>
      <c r="C12" s="328" t="s">
        <v>356</v>
      </c>
      <c r="D12" s="329"/>
      <c r="E12" s="329"/>
      <c r="F12" s="329"/>
      <c r="G12" s="330"/>
      <c r="H12" s="101" t="s">
        <v>357</v>
      </c>
      <c r="I12" s="96"/>
      <c r="J12" s="91"/>
      <c r="K12" s="202"/>
      <c r="L12" s="125"/>
      <c r="M12" s="125"/>
      <c r="N12" s="125"/>
      <c r="O12" s="102"/>
    </row>
    <row r="13" spans="1:18" s="85" customFormat="1" ht="28.5" customHeight="1">
      <c r="A13" s="86"/>
      <c r="B13" s="98"/>
      <c r="C13" s="325" t="s">
        <v>358</v>
      </c>
      <c r="D13" s="326"/>
      <c r="E13" s="326"/>
      <c r="F13" s="326"/>
      <c r="G13" s="327"/>
      <c r="H13" s="101" t="s">
        <v>359</v>
      </c>
      <c r="I13" s="96"/>
      <c r="J13" s="91"/>
      <c r="K13" s="202"/>
      <c r="L13" s="125"/>
      <c r="M13" s="125"/>
      <c r="N13" s="125"/>
      <c r="O13" s="102"/>
    </row>
    <row r="14" spans="1:18" s="85" customFormat="1" ht="39" customHeight="1">
      <c r="A14" s="86"/>
      <c r="B14" s="98" t="s">
        <v>360</v>
      </c>
      <c r="C14" s="312" t="s">
        <v>361</v>
      </c>
      <c r="D14" s="313"/>
      <c r="E14" s="313"/>
      <c r="F14" s="313"/>
      <c r="G14" s="314"/>
      <c r="H14" s="101" t="s">
        <v>362</v>
      </c>
      <c r="I14" s="203" t="s">
        <v>9</v>
      </c>
      <c r="J14" s="201" t="s">
        <v>9</v>
      </c>
      <c r="K14" s="202"/>
      <c r="L14" s="125"/>
      <c r="M14" s="125"/>
      <c r="N14" s="125"/>
      <c r="O14" s="100"/>
    </row>
    <row r="15" spans="1:18" s="85" customFormat="1" ht="56.25" customHeight="1">
      <c r="A15" s="86" t="s">
        <v>228</v>
      </c>
      <c r="B15" s="98" t="s">
        <v>243</v>
      </c>
      <c r="C15" s="325" t="s">
        <v>244</v>
      </c>
      <c r="D15" s="326"/>
      <c r="E15" s="326"/>
      <c r="F15" s="326"/>
      <c r="G15" s="327"/>
      <c r="H15" s="99" t="s">
        <v>73</v>
      </c>
      <c r="I15" s="96" t="s">
        <v>9</v>
      </c>
      <c r="J15" s="204"/>
      <c r="K15" s="202"/>
      <c r="L15" s="143">
        <f>L16+L19+L29</f>
        <v>4362812</v>
      </c>
      <c r="M15" s="143">
        <f t="shared" ref="M15:N15" si="1">M16+M19+M29</f>
        <v>4599550.53</v>
      </c>
      <c r="N15" s="143">
        <f t="shared" si="1"/>
        <v>4594020.53</v>
      </c>
      <c r="O15" s="100"/>
    </row>
    <row r="16" spans="1:18" s="85" customFormat="1" ht="61.5" customHeight="1">
      <c r="A16" s="86"/>
      <c r="B16" s="98" t="s">
        <v>245</v>
      </c>
      <c r="C16" s="325" t="s">
        <v>246</v>
      </c>
      <c r="D16" s="326"/>
      <c r="E16" s="326"/>
      <c r="F16" s="326"/>
      <c r="G16" s="327"/>
      <c r="H16" s="99" t="s">
        <v>247</v>
      </c>
      <c r="I16" s="96" t="s">
        <v>9</v>
      </c>
      <c r="J16" s="204"/>
      <c r="K16" s="202"/>
      <c r="L16" s="145">
        <f>L17</f>
        <v>3472549</v>
      </c>
      <c r="M16" s="145">
        <f t="shared" ref="M16:N16" si="2">M17</f>
        <v>3796629</v>
      </c>
      <c r="N16" s="145">
        <f t="shared" si="2"/>
        <v>3796629</v>
      </c>
      <c r="O16" s="100"/>
    </row>
    <row r="17" spans="1:33" s="85" customFormat="1" ht="52.5" customHeight="1">
      <c r="A17" s="86"/>
      <c r="B17" s="98" t="s">
        <v>248</v>
      </c>
      <c r="C17" s="312" t="s">
        <v>65</v>
      </c>
      <c r="D17" s="313"/>
      <c r="E17" s="313"/>
      <c r="F17" s="313"/>
      <c r="G17" s="314"/>
      <c r="H17" s="99" t="s">
        <v>249</v>
      </c>
      <c r="I17" s="96" t="s">
        <v>9</v>
      </c>
      <c r="J17" s="204"/>
      <c r="K17" s="202"/>
      <c r="L17" s="145">
        <v>3472549</v>
      </c>
      <c r="M17" s="145">
        <v>3796629</v>
      </c>
      <c r="N17" s="145">
        <v>3796629</v>
      </c>
      <c r="O17" s="100"/>
    </row>
    <row r="18" spans="1:33" s="85" customFormat="1" ht="30.75" customHeight="1">
      <c r="A18" s="86"/>
      <c r="B18" s="98" t="s">
        <v>363</v>
      </c>
      <c r="C18" s="312" t="s">
        <v>66</v>
      </c>
      <c r="D18" s="313"/>
      <c r="E18" s="313"/>
      <c r="F18" s="313"/>
      <c r="G18" s="314"/>
      <c r="H18" s="101" t="s">
        <v>250</v>
      </c>
      <c r="I18" s="96" t="s">
        <v>9</v>
      </c>
      <c r="J18" s="91"/>
      <c r="K18" s="202"/>
      <c r="L18" s="125"/>
      <c r="M18" s="125"/>
      <c r="N18" s="125"/>
      <c r="O18" s="100"/>
    </row>
    <row r="19" spans="1:33" s="107" customFormat="1" ht="47.25" customHeight="1">
      <c r="A19" s="104"/>
      <c r="B19" s="98" t="s">
        <v>251</v>
      </c>
      <c r="C19" s="325" t="s">
        <v>67</v>
      </c>
      <c r="D19" s="326"/>
      <c r="E19" s="326"/>
      <c r="F19" s="326"/>
      <c r="G19" s="327"/>
      <c r="H19" s="101" t="s">
        <v>252</v>
      </c>
      <c r="I19" s="96" t="s">
        <v>9</v>
      </c>
      <c r="J19" s="91"/>
      <c r="K19" s="202"/>
      <c r="L19" s="217">
        <f>L20</f>
        <v>709887</v>
      </c>
      <c r="M19" s="217">
        <f t="shared" ref="M19:N19" si="3">M20</f>
        <v>622545.53</v>
      </c>
      <c r="N19" s="217">
        <f t="shared" si="3"/>
        <v>617015.53</v>
      </c>
      <c r="O19" s="102"/>
    </row>
    <row r="20" spans="1:33" s="107" customFormat="1" ht="43.5" customHeight="1">
      <c r="A20" s="104"/>
      <c r="B20" s="98" t="s">
        <v>253</v>
      </c>
      <c r="C20" s="312" t="s">
        <v>65</v>
      </c>
      <c r="D20" s="313"/>
      <c r="E20" s="313"/>
      <c r="F20" s="313"/>
      <c r="G20" s="314"/>
      <c r="H20" s="101" t="s">
        <v>254</v>
      </c>
      <c r="I20" s="96" t="s">
        <v>9</v>
      </c>
      <c r="J20" s="91"/>
      <c r="K20" s="202"/>
      <c r="L20" s="125">
        <v>709887</v>
      </c>
      <c r="M20" s="125">
        <v>622545.53</v>
      </c>
      <c r="N20" s="125">
        <v>617015.53</v>
      </c>
      <c r="O20" s="102"/>
    </row>
    <row r="21" spans="1:33" s="110" customFormat="1" ht="27" customHeight="1">
      <c r="A21" s="108"/>
      <c r="B21" s="98"/>
      <c r="C21" s="328" t="s">
        <v>356</v>
      </c>
      <c r="D21" s="329"/>
      <c r="E21" s="329"/>
      <c r="F21" s="329"/>
      <c r="G21" s="330"/>
      <c r="H21" s="101" t="s">
        <v>364</v>
      </c>
      <c r="I21" s="96" t="s">
        <v>9</v>
      </c>
      <c r="J21" s="91"/>
      <c r="K21" s="202"/>
      <c r="L21" s="125"/>
      <c r="M21" s="125"/>
      <c r="N21" s="125"/>
      <c r="O21" s="102"/>
    </row>
    <row r="22" spans="1:33" s="85" customFormat="1" ht="40.5" customHeight="1">
      <c r="A22" s="86"/>
      <c r="B22" s="98" t="s">
        <v>255</v>
      </c>
      <c r="C22" s="312" t="s">
        <v>66</v>
      </c>
      <c r="D22" s="313"/>
      <c r="E22" s="313"/>
      <c r="F22" s="313"/>
      <c r="G22" s="314"/>
      <c r="H22" s="101" t="s">
        <v>256</v>
      </c>
      <c r="I22" s="96" t="s">
        <v>9</v>
      </c>
      <c r="J22" s="91"/>
      <c r="K22" s="202"/>
      <c r="L22" s="125"/>
      <c r="M22" s="125"/>
      <c r="N22" s="125"/>
      <c r="O22" s="102"/>
    </row>
    <row r="23" spans="1:33" s="85" customFormat="1" ht="43.5" customHeight="1">
      <c r="A23" s="86"/>
      <c r="B23" s="98" t="s">
        <v>257</v>
      </c>
      <c r="C23" s="325" t="s">
        <v>258</v>
      </c>
      <c r="D23" s="326"/>
      <c r="E23" s="326"/>
      <c r="F23" s="326"/>
      <c r="G23" s="327"/>
      <c r="H23" s="101" t="s">
        <v>259</v>
      </c>
      <c r="I23" s="96" t="s">
        <v>9</v>
      </c>
      <c r="J23" s="91"/>
      <c r="K23" s="202"/>
      <c r="L23" s="125"/>
      <c r="M23" s="125"/>
      <c r="N23" s="125"/>
      <c r="O23" s="102"/>
    </row>
    <row r="24" spans="1:33" s="85" customFormat="1" ht="48" customHeight="1">
      <c r="A24" s="86"/>
      <c r="B24" s="98"/>
      <c r="C24" s="328" t="s">
        <v>356</v>
      </c>
      <c r="D24" s="329"/>
      <c r="E24" s="329"/>
      <c r="F24" s="329"/>
      <c r="G24" s="330"/>
      <c r="H24" s="101" t="s">
        <v>365</v>
      </c>
      <c r="I24" s="96" t="s">
        <v>9</v>
      </c>
      <c r="J24" s="91"/>
      <c r="K24" s="202"/>
      <c r="L24" s="125"/>
      <c r="M24" s="125"/>
      <c r="N24" s="125"/>
      <c r="O24" s="102"/>
    </row>
    <row r="25" spans="1:33" s="85" customFormat="1" ht="48" customHeight="1">
      <c r="A25" s="86"/>
      <c r="B25" s="98"/>
      <c r="C25" s="325" t="s">
        <v>358</v>
      </c>
      <c r="D25" s="326"/>
      <c r="E25" s="326"/>
      <c r="F25" s="326"/>
      <c r="G25" s="327"/>
      <c r="H25" s="101" t="s">
        <v>366</v>
      </c>
      <c r="I25" s="96"/>
      <c r="J25" s="91"/>
      <c r="K25" s="202"/>
      <c r="L25" s="125"/>
      <c r="M25" s="125"/>
      <c r="N25" s="125"/>
      <c r="O25" s="102"/>
    </row>
    <row r="26" spans="1:33" s="85" customFormat="1" ht="48" customHeight="1">
      <c r="A26" s="86"/>
      <c r="B26" s="98" t="s">
        <v>260</v>
      </c>
      <c r="C26" s="325" t="s">
        <v>68</v>
      </c>
      <c r="D26" s="326"/>
      <c r="E26" s="326"/>
      <c r="F26" s="326"/>
      <c r="G26" s="327"/>
      <c r="H26" s="103" t="s">
        <v>261</v>
      </c>
      <c r="I26" s="96" t="s">
        <v>9</v>
      </c>
      <c r="J26" s="205"/>
      <c r="K26" s="202"/>
      <c r="L26" s="125"/>
      <c r="M26" s="125"/>
      <c r="N26" s="125"/>
      <c r="O26" s="102"/>
    </row>
    <row r="27" spans="1:33" s="85" customFormat="1" ht="47.25" customHeight="1">
      <c r="A27" s="86"/>
      <c r="B27" s="105" t="s">
        <v>262</v>
      </c>
      <c r="C27" s="312" t="s">
        <v>65</v>
      </c>
      <c r="D27" s="313"/>
      <c r="E27" s="313"/>
      <c r="F27" s="313"/>
      <c r="G27" s="314"/>
      <c r="H27" s="103" t="s">
        <v>263</v>
      </c>
      <c r="I27" s="96" t="s">
        <v>9</v>
      </c>
      <c r="J27" s="205"/>
      <c r="K27" s="206"/>
      <c r="L27" s="126"/>
      <c r="M27" s="126"/>
      <c r="N27" s="126"/>
      <c r="O27" s="106"/>
    </row>
    <row r="28" spans="1:33" ht="24.75" customHeight="1">
      <c r="B28" s="105" t="s">
        <v>264</v>
      </c>
      <c r="C28" s="312" t="s">
        <v>66</v>
      </c>
      <c r="D28" s="313"/>
      <c r="E28" s="313"/>
      <c r="F28" s="313"/>
      <c r="G28" s="314"/>
      <c r="H28" s="103" t="s">
        <v>265</v>
      </c>
      <c r="I28" s="96" t="s">
        <v>9</v>
      </c>
      <c r="J28" s="205"/>
      <c r="K28" s="206"/>
      <c r="L28" s="126"/>
      <c r="M28" s="126"/>
      <c r="N28" s="126"/>
      <c r="O28" s="106"/>
    </row>
    <row r="29" spans="1:33" ht="24" customHeight="1">
      <c r="B29" s="105" t="s">
        <v>266</v>
      </c>
      <c r="C29" s="325" t="s">
        <v>69</v>
      </c>
      <c r="D29" s="326"/>
      <c r="E29" s="326"/>
      <c r="F29" s="326"/>
      <c r="G29" s="327"/>
      <c r="H29" s="103" t="s">
        <v>267</v>
      </c>
      <c r="I29" s="96" t="s">
        <v>9</v>
      </c>
      <c r="J29" s="205"/>
      <c r="K29" s="207"/>
      <c r="L29" s="153">
        <f>L30</f>
        <v>180376</v>
      </c>
      <c r="M29" s="153">
        <f>M30</f>
        <v>180376</v>
      </c>
      <c r="N29" s="153">
        <f>N30</f>
        <v>180376</v>
      </c>
      <c r="O29" s="109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44.25" customHeight="1">
      <c r="B30" s="98" t="s">
        <v>268</v>
      </c>
      <c r="C30" s="312" t="s">
        <v>65</v>
      </c>
      <c r="D30" s="313"/>
      <c r="E30" s="313"/>
      <c r="F30" s="313"/>
      <c r="G30" s="314"/>
      <c r="H30" s="101" t="s">
        <v>269</v>
      </c>
      <c r="I30" s="96" t="s">
        <v>9</v>
      </c>
      <c r="J30" s="91"/>
      <c r="K30" s="202"/>
      <c r="L30" s="125">
        <v>180376</v>
      </c>
      <c r="M30" s="125">
        <v>180376</v>
      </c>
      <c r="N30" s="125">
        <v>180376</v>
      </c>
      <c r="O30" s="100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24" customHeight="1">
      <c r="B31" s="98"/>
      <c r="C31" s="328" t="s">
        <v>356</v>
      </c>
      <c r="D31" s="329"/>
      <c r="E31" s="329"/>
      <c r="F31" s="329"/>
      <c r="G31" s="330"/>
      <c r="H31" s="101" t="s">
        <v>367</v>
      </c>
      <c r="I31" s="96" t="s">
        <v>9</v>
      </c>
      <c r="J31" s="91"/>
      <c r="K31" s="202"/>
      <c r="L31" s="125"/>
      <c r="M31" s="125"/>
      <c r="N31" s="125"/>
      <c r="O31" s="102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22.5" customHeight="1">
      <c r="B32" s="98"/>
      <c r="C32" s="325" t="s">
        <v>358</v>
      </c>
      <c r="D32" s="326"/>
      <c r="E32" s="326"/>
      <c r="F32" s="326"/>
      <c r="G32" s="327"/>
      <c r="H32" s="101" t="s">
        <v>368</v>
      </c>
      <c r="I32" s="96"/>
      <c r="J32" s="91"/>
      <c r="K32" s="202"/>
      <c r="L32" s="125"/>
      <c r="M32" s="125"/>
      <c r="N32" s="125"/>
      <c r="O32" s="102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33" customHeight="1">
      <c r="B33" s="98" t="s">
        <v>270</v>
      </c>
      <c r="C33" s="312" t="s">
        <v>70</v>
      </c>
      <c r="D33" s="313"/>
      <c r="E33" s="313"/>
      <c r="F33" s="313"/>
      <c r="G33" s="314"/>
      <c r="H33" s="101" t="s">
        <v>271</v>
      </c>
      <c r="I33" s="96" t="s">
        <v>9</v>
      </c>
      <c r="J33" s="91"/>
      <c r="K33" s="202"/>
      <c r="L33" s="125"/>
      <c r="M33" s="125"/>
      <c r="N33" s="125"/>
      <c r="O33" s="100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2:33" ht="48" customHeight="1">
      <c r="B34" s="98" t="s">
        <v>71</v>
      </c>
      <c r="C34" s="354" t="s">
        <v>72</v>
      </c>
      <c r="D34" s="355"/>
      <c r="E34" s="355"/>
      <c r="F34" s="355"/>
      <c r="G34" s="356"/>
      <c r="H34" s="101" t="s">
        <v>76</v>
      </c>
      <c r="I34" s="96" t="s">
        <v>9</v>
      </c>
      <c r="J34" s="91"/>
      <c r="K34" s="202"/>
      <c r="L34" s="125">
        <f>'Лист 1 '!H107-'Лист2 '!L10</f>
        <v>4362812</v>
      </c>
      <c r="M34" s="125">
        <f>'Лист 1 '!I107</f>
        <v>4599550.53</v>
      </c>
      <c r="N34" s="125">
        <f>'Лист 1 '!J107</f>
        <v>4594020.53</v>
      </c>
      <c r="O34" s="97"/>
      <c r="P34" s="218">
        <f>L7-L34</f>
        <v>275400</v>
      </c>
      <c r="Q34" s="218">
        <f t="shared" ref="Q34:R34" si="4">M7-M34</f>
        <v>0</v>
      </c>
      <c r="R34" s="218">
        <f t="shared" si="4"/>
        <v>0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2:33" ht="22.5" customHeight="1">
      <c r="B35" s="357"/>
      <c r="C35" s="315" t="s">
        <v>369</v>
      </c>
      <c r="D35" s="316"/>
      <c r="E35" s="316"/>
      <c r="F35" s="316"/>
      <c r="G35" s="317"/>
      <c r="H35" s="359" t="s">
        <v>272</v>
      </c>
      <c r="I35" s="321"/>
      <c r="J35" s="323"/>
      <c r="K35" s="369"/>
      <c r="L35" s="347"/>
      <c r="M35" s="347"/>
      <c r="N35" s="347"/>
      <c r="O35" s="362"/>
    </row>
    <row r="36" spans="2:33" ht="30" customHeight="1">
      <c r="B36" s="358"/>
      <c r="C36" s="315"/>
      <c r="D36" s="316"/>
      <c r="E36" s="316"/>
      <c r="F36" s="316"/>
      <c r="G36" s="317"/>
      <c r="H36" s="360"/>
      <c r="I36" s="322"/>
      <c r="J36" s="324"/>
      <c r="K36" s="373"/>
      <c r="L36" s="348"/>
      <c r="M36" s="348"/>
      <c r="N36" s="348"/>
      <c r="O36" s="363"/>
    </row>
    <row r="37" spans="2:33" ht="51" customHeight="1">
      <c r="B37" s="98" t="s">
        <v>74</v>
      </c>
      <c r="C37" s="354" t="s">
        <v>75</v>
      </c>
      <c r="D37" s="355"/>
      <c r="E37" s="355"/>
      <c r="F37" s="355"/>
      <c r="G37" s="356"/>
      <c r="H37" s="101" t="s">
        <v>273</v>
      </c>
      <c r="I37" s="96" t="s">
        <v>9</v>
      </c>
      <c r="J37" s="91"/>
      <c r="K37" s="202"/>
      <c r="L37" s="127"/>
      <c r="M37" s="127"/>
      <c r="N37" s="127"/>
      <c r="O37" s="111"/>
    </row>
    <row r="38" spans="2:33" s="114" customFormat="1" ht="35.25" customHeight="1">
      <c r="B38" s="357"/>
      <c r="C38" s="315" t="s">
        <v>274</v>
      </c>
      <c r="D38" s="316"/>
      <c r="E38" s="316"/>
      <c r="F38" s="316"/>
      <c r="G38" s="317"/>
      <c r="H38" s="359" t="s">
        <v>275</v>
      </c>
      <c r="I38" s="366"/>
      <c r="J38" s="323"/>
      <c r="K38" s="369"/>
      <c r="L38" s="347"/>
      <c r="M38" s="347"/>
      <c r="N38" s="347"/>
      <c r="O38" s="362"/>
    </row>
    <row r="39" spans="2:33" ht="26.25" customHeight="1" thickBot="1">
      <c r="B39" s="364"/>
      <c r="C39" s="318"/>
      <c r="D39" s="319"/>
      <c r="E39" s="319"/>
      <c r="F39" s="319"/>
      <c r="G39" s="320"/>
      <c r="H39" s="365"/>
      <c r="I39" s="367"/>
      <c r="J39" s="368"/>
      <c r="K39" s="370"/>
      <c r="L39" s="371"/>
      <c r="M39" s="371"/>
      <c r="N39" s="371"/>
      <c r="O39" s="372"/>
    </row>
    <row r="40" spans="2:33" ht="10.5" customHeight="1"/>
    <row r="41" spans="2:33">
      <c r="B41" s="112" t="s">
        <v>77</v>
      </c>
    </row>
    <row r="42" spans="2:33">
      <c r="B42" s="112" t="s">
        <v>512</v>
      </c>
      <c r="F42" s="112" t="s">
        <v>290</v>
      </c>
      <c r="G42" s="114" t="s">
        <v>513</v>
      </c>
    </row>
    <row r="43" spans="2:33">
      <c r="B43" s="112" t="s">
        <v>396</v>
      </c>
    </row>
    <row r="45" spans="2:33">
      <c r="B45" s="112" t="s">
        <v>397</v>
      </c>
    </row>
    <row r="46" spans="2:33">
      <c r="B46" s="112" t="s">
        <v>398</v>
      </c>
    </row>
    <row r="48" spans="2:33" ht="15.75">
      <c r="B48" s="361" t="s">
        <v>503</v>
      </c>
      <c r="C48" s="361"/>
      <c r="D48" s="361"/>
      <c r="E48" s="361"/>
      <c r="F48" s="361"/>
    </row>
    <row r="50" spans="2:5">
      <c r="B50" s="112" t="s">
        <v>399</v>
      </c>
    </row>
    <row r="51" spans="2:5">
      <c r="B51" s="112" t="s">
        <v>400</v>
      </c>
    </row>
    <row r="52" spans="2:5">
      <c r="B52" s="112" t="s">
        <v>401</v>
      </c>
    </row>
    <row r="53" spans="2:5">
      <c r="B53" s="112" t="s">
        <v>402</v>
      </c>
    </row>
    <row r="54" spans="2:5">
      <c r="B54" s="112" t="s">
        <v>403</v>
      </c>
    </row>
    <row r="55" spans="2:5">
      <c r="B55" s="112" t="s">
        <v>404</v>
      </c>
      <c r="E55" s="216"/>
    </row>
    <row r="56" spans="2:5">
      <c r="B56" s="112" t="s">
        <v>405</v>
      </c>
    </row>
    <row r="57" spans="2:5">
      <c r="B57" s="112" t="s">
        <v>514</v>
      </c>
    </row>
    <row r="58" spans="2:5">
      <c r="B58" s="112" t="s">
        <v>406</v>
      </c>
    </row>
    <row r="71" ht="45.75" customHeight="1"/>
  </sheetData>
  <mergeCells count="62">
    <mergeCell ref="B48:F48"/>
    <mergeCell ref="N35:N36"/>
    <mergeCell ref="O35:O36"/>
    <mergeCell ref="C37:G37"/>
    <mergeCell ref="B38:B39"/>
    <mergeCell ref="C38:G38"/>
    <mergeCell ref="H38:H39"/>
    <mergeCell ref="I38:I39"/>
    <mergeCell ref="J38:J39"/>
    <mergeCell ref="K38:K39"/>
    <mergeCell ref="L38:L39"/>
    <mergeCell ref="M38:M39"/>
    <mergeCell ref="N38:N39"/>
    <mergeCell ref="O38:O39"/>
    <mergeCell ref="K35:K36"/>
    <mergeCell ref="L35:L36"/>
    <mergeCell ref="M35:M36"/>
    <mergeCell ref="B1:O1"/>
    <mergeCell ref="C2:O2"/>
    <mergeCell ref="J4:J5"/>
    <mergeCell ref="K4:K5"/>
    <mergeCell ref="L4:O4"/>
    <mergeCell ref="C28:G28"/>
    <mergeCell ref="C29:G29"/>
    <mergeCell ref="C30:G30"/>
    <mergeCell ref="C31:G31"/>
    <mergeCell ref="C32:G32"/>
    <mergeCell ref="C33:G33"/>
    <mergeCell ref="C34:G34"/>
    <mergeCell ref="B35:B36"/>
    <mergeCell ref="C35:G35"/>
    <mergeCell ref="H35:H36"/>
    <mergeCell ref="B4:B5"/>
    <mergeCell ref="C4:G5"/>
    <mergeCell ref="H4:H5"/>
    <mergeCell ref="I4:I5"/>
    <mergeCell ref="C16:G16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36:G36"/>
    <mergeCell ref="C39:G39"/>
    <mergeCell ref="I35:I36"/>
    <mergeCell ref="J35:J36"/>
  </mergeCells>
  <pageMargins left="0.78740157480314965" right="0.39370078740157483" top="0.78740157480314965" bottom="0.78740157480314965" header="0.31496062992125984" footer="0"/>
  <pageSetup paperSize="8" scale="62" fitToHeight="5" orientation="landscape" r:id="rId1"/>
  <headerFooter differentFirst="1">
    <oddHeader>&amp;C&amp;"Times New Roman,обычный"&amp;P</oddHeader>
  </headerFooter>
  <rowBreaks count="1" manualBreakCount="1">
    <brk id="1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Y166"/>
  <sheetViews>
    <sheetView zoomScaleNormal="100" workbookViewId="0">
      <selection activeCell="A9" sqref="A9:DS9"/>
    </sheetView>
  </sheetViews>
  <sheetFormatPr defaultColWidth="1.140625" defaultRowHeight="15.75"/>
  <cols>
    <col min="1" max="128" width="1.140625" style="17"/>
    <col min="129" max="129" width="11.5703125" style="17" customWidth="1"/>
    <col min="130" max="384" width="1.140625" style="17"/>
    <col min="385" max="385" width="11.5703125" style="17" customWidth="1"/>
    <col min="386" max="640" width="1.140625" style="17"/>
    <col min="641" max="641" width="11.5703125" style="17" customWidth="1"/>
    <col min="642" max="896" width="1.140625" style="17"/>
    <col min="897" max="897" width="11.5703125" style="17" customWidth="1"/>
    <col min="898" max="1152" width="1.140625" style="17"/>
    <col min="1153" max="1153" width="11.5703125" style="17" customWidth="1"/>
    <col min="1154" max="1408" width="1.140625" style="17"/>
    <col min="1409" max="1409" width="11.5703125" style="17" customWidth="1"/>
    <col min="1410" max="1664" width="1.140625" style="17"/>
    <col min="1665" max="1665" width="11.5703125" style="17" customWidth="1"/>
    <col min="1666" max="1920" width="1.140625" style="17"/>
    <col min="1921" max="1921" width="11.5703125" style="17" customWidth="1"/>
    <col min="1922" max="2176" width="1.140625" style="17"/>
    <col min="2177" max="2177" width="11.5703125" style="17" customWidth="1"/>
    <col min="2178" max="2432" width="1.140625" style="17"/>
    <col min="2433" max="2433" width="11.5703125" style="17" customWidth="1"/>
    <col min="2434" max="2688" width="1.140625" style="17"/>
    <col min="2689" max="2689" width="11.5703125" style="17" customWidth="1"/>
    <col min="2690" max="2944" width="1.140625" style="17"/>
    <col min="2945" max="2945" width="11.5703125" style="17" customWidth="1"/>
    <col min="2946" max="3200" width="1.140625" style="17"/>
    <col min="3201" max="3201" width="11.5703125" style="17" customWidth="1"/>
    <col min="3202" max="3456" width="1.140625" style="17"/>
    <col min="3457" max="3457" width="11.5703125" style="17" customWidth="1"/>
    <col min="3458" max="3712" width="1.140625" style="17"/>
    <col min="3713" max="3713" width="11.5703125" style="17" customWidth="1"/>
    <col min="3714" max="3968" width="1.140625" style="17"/>
    <col min="3969" max="3969" width="11.5703125" style="17" customWidth="1"/>
    <col min="3970" max="4224" width="1.140625" style="17"/>
    <col min="4225" max="4225" width="11.5703125" style="17" customWidth="1"/>
    <col min="4226" max="4480" width="1.140625" style="17"/>
    <col min="4481" max="4481" width="11.5703125" style="17" customWidth="1"/>
    <col min="4482" max="4736" width="1.140625" style="17"/>
    <col min="4737" max="4737" width="11.5703125" style="17" customWidth="1"/>
    <col min="4738" max="4992" width="1.140625" style="17"/>
    <col min="4993" max="4993" width="11.5703125" style="17" customWidth="1"/>
    <col min="4994" max="5248" width="1.140625" style="17"/>
    <col min="5249" max="5249" width="11.5703125" style="17" customWidth="1"/>
    <col min="5250" max="5504" width="1.140625" style="17"/>
    <col min="5505" max="5505" width="11.5703125" style="17" customWidth="1"/>
    <col min="5506" max="5760" width="1.140625" style="17"/>
    <col min="5761" max="5761" width="11.5703125" style="17" customWidth="1"/>
    <col min="5762" max="6016" width="1.140625" style="17"/>
    <col min="6017" max="6017" width="11.5703125" style="17" customWidth="1"/>
    <col min="6018" max="6272" width="1.140625" style="17"/>
    <col min="6273" max="6273" width="11.5703125" style="17" customWidth="1"/>
    <col min="6274" max="6528" width="1.140625" style="17"/>
    <col min="6529" max="6529" width="11.5703125" style="17" customWidth="1"/>
    <col min="6530" max="6784" width="1.140625" style="17"/>
    <col min="6785" max="6785" width="11.5703125" style="17" customWidth="1"/>
    <col min="6786" max="7040" width="1.140625" style="17"/>
    <col min="7041" max="7041" width="11.5703125" style="17" customWidth="1"/>
    <col min="7042" max="7296" width="1.140625" style="17"/>
    <col min="7297" max="7297" width="11.5703125" style="17" customWidth="1"/>
    <col min="7298" max="7552" width="1.140625" style="17"/>
    <col min="7553" max="7553" width="11.5703125" style="17" customWidth="1"/>
    <col min="7554" max="7808" width="1.140625" style="17"/>
    <col min="7809" max="7809" width="11.5703125" style="17" customWidth="1"/>
    <col min="7810" max="8064" width="1.140625" style="17"/>
    <col min="8065" max="8065" width="11.5703125" style="17" customWidth="1"/>
    <col min="8066" max="8320" width="1.140625" style="17"/>
    <col min="8321" max="8321" width="11.5703125" style="17" customWidth="1"/>
    <col min="8322" max="8576" width="1.140625" style="17"/>
    <col min="8577" max="8577" width="11.5703125" style="17" customWidth="1"/>
    <col min="8578" max="8832" width="1.140625" style="17"/>
    <col min="8833" max="8833" width="11.5703125" style="17" customWidth="1"/>
    <col min="8834" max="9088" width="1.140625" style="17"/>
    <col min="9089" max="9089" width="11.5703125" style="17" customWidth="1"/>
    <col min="9090" max="9344" width="1.140625" style="17"/>
    <col min="9345" max="9345" width="11.5703125" style="17" customWidth="1"/>
    <col min="9346" max="9600" width="1.140625" style="17"/>
    <col min="9601" max="9601" width="11.5703125" style="17" customWidth="1"/>
    <col min="9602" max="9856" width="1.140625" style="17"/>
    <col min="9857" max="9857" width="11.5703125" style="17" customWidth="1"/>
    <col min="9858" max="10112" width="1.140625" style="17"/>
    <col min="10113" max="10113" width="11.5703125" style="17" customWidth="1"/>
    <col min="10114" max="10368" width="1.140625" style="17"/>
    <col min="10369" max="10369" width="11.5703125" style="17" customWidth="1"/>
    <col min="10370" max="10624" width="1.140625" style="17"/>
    <col min="10625" max="10625" width="11.5703125" style="17" customWidth="1"/>
    <col min="10626" max="10880" width="1.140625" style="17"/>
    <col min="10881" max="10881" width="11.5703125" style="17" customWidth="1"/>
    <col min="10882" max="11136" width="1.140625" style="17"/>
    <col min="11137" max="11137" width="11.5703125" style="17" customWidth="1"/>
    <col min="11138" max="11392" width="1.140625" style="17"/>
    <col min="11393" max="11393" width="11.5703125" style="17" customWidth="1"/>
    <col min="11394" max="11648" width="1.140625" style="17"/>
    <col min="11649" max="11649" width="11.5703125" style="17" customWidth="1"/>
    <col min="11650" max="11904" width="1.140625" style="17"/>
    <col min="11905" max="11905" width="11.5703125" style="17" customWidth="1"/>
    <col min="11906" max="12160" width="1.140625" style="17"/>
    <col min="12161" max="12161" width="11.5703125" style="17" customWidth="1"/>
    <col min="12162" max="12416" width="1.140625" style="17"/>
    <col min="12417" max="12417" width="11.5703125" style="17" customWidth="1"/>
    <col min="12418" max="12672" width="1.140625" style="17"/>
    <col min="12673" max="12673" width="11.5703125" style="17" customWidth="1"/>
    <col min="12674" max="12928" width="1.140625" style="17"/>
    <col min="12929" max="12929" width="11.5703125" style="17" customWidth="1"/>
    <col min="12930" max="13184" width="1.140625" style="17"/>
    <col min="13185" max="13185" width="11.5703125" style="17" customWidth="1"/>
    <col min="13186" max="13440" width="1.140625" style="17"/>
    <col min="13441" max="13441" width="11.5703125" style="17" customWidth="1"/>
    <col min="13442" max="13696" width="1.140625" style="17"/>
    <col min="13697" max="13697" width="11.5703125" style="17" customWidth="1"/>
    <col min="13698" max="13952" width="1.140625" style="17"/>
    <col min="13953" max="13953" width="11.5703125" style="17" customWidth="1"/>
    <col min="13954" max="14208" width="1.140625" style="17"/>
    <col min="14209" max="14209" width="11.5703125" style="17" customWidth="1"/>
    <col min="14210" max="14464" width="1.140625" style="17"/>
    <col min="14465" max="14465" width="11.5703125" style="17" customWidth="1"/>
    <col min="14466" max="14720" width="1.140625" style="17"/>
    <col min="14721" max="14721" width="11.5703125" style="17" customWidth="1"/>
    <col min="14722" max="14976" width="1.140625" style="17"/>
    <col min="14977" max="14977" width="11.5703125" style="17" customWidth="1"/>
    <col min="14978" max="15232" width="1.140625" style="17"/>
    <col min="15233" max="15233" width="11.5703125" style="17" customWidth="1"/>
    <col min="15234" max="15488" width="1.140625" style="17"/>
    <col min="15489" max="15489" width="11.5703125" style="17" customWidth="1"/>
    <col min="15490" max="15744" width="1.140625" style="17"/>
    <col min="15745" max="15745" width="11.5703125" style="17" customWidth="1"/>
    <col min="15746" max="16000" width="1.140625" style="17"/>
    <col min="16001" max="16001" width="11.5703125" style="17" customWidth="1"/>
    <col min="16002" max="16256" width="1.140625" style="17"/>
    <col min="16257" max="16257" width="11.5703125" style="17" customWidth="1"/>
    <col min="16258" max="16384" width="1.140625" style="17"/>
  </cols>
  <sheetData>
    <row r="1" spans="1:123" s="19" customFormat="1" ht="11.25">
      <c r="DS1" s="20" t="s">
        <v>82</v>
      </c>
    </row>
    <row r="2" spans="1:123" s="19" customFormat="1" ht="11.25">
      <c r="DS2" s="20"/>
    </row>
    <row r="3" spans="1:123" s="19" customFormat="1" ht="11.25">
      <c r="DS3" s="20"/>
    </row>
    <row r="4" spans="1:123" s="21" customFormat="1" ht="11.25">
      <c r="DS4" s="20"/>
    </row>
    <row r="5" spans="1:123" s="22" customFormat="1">
      <c r="DS5" s="18"/>
    </row>
    <row r="7" spans="1:123" s="23" customFormat="1">
      <c r="A7" s="380" t="s">
        <v>83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80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380"/>
      <c r="CI7" s="380"/>
      <c r="CJ7" s="380"/>
      <c r="CK7" s="380"/>
      <c r="CL7" s="380"/>
      <c r="CM7" s="380"/>
      <c r="CN7" s="380"/>
      <c r="CO7" s="380"/>
      <c r="CP7" s="380"/>
      <c r="CQ7" s="380"/>
      <c r="CR7" s="380"/>
      <c r="CS7" s="380"/>
      <c r="CT7" s="380"/>
      <c r="CU7" s="380"/>
      <c r="CV7" s="380"/>
      <c r="CW7" s="380"/>
      <c r="CX7" s="380"/>
      <c r="CY7" s="380"/>
      <c r="CZ7" s="380"/>
      <c r="DA7" s="380"/>
      <c r="DB7" s="380"/>
      <c r="DC7" s="380"/>
      <c r="DD7" s="380"/>
      <c r="DE7" s="380"/>
      <c r="DF7" s="380"/>
      <c r="DG7" s="380"/>
      <c r="DH7" s="380"/>
      <c r="DI7" s="380"/>
      <c r="DJ7" s="380"/>
      <c r="DK7" s="380"/>
      <c r="DL7" s="380"/>
      <c r="DM7" s="380"/>
      <c r="DN7" s="380"/>
      <c r="DO7" s="380"/>
      <c r="DP7" s="380"/>
      <c r="DQ7" s="380"/>
      <c r="DR7" s="380"/>
      <c r="DS7" s="380"/>
    </row>
    <row r="8" spans="1:123" s="25" customFormat="1" ht="9.7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s="23" customFormat="1">
      <c r="A9" s="380" t="s">
        <v>515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</row>
    <row r="10" spans="1:123" s="26" customFormat="1" ht="12.75"/>
    <row r="11" spans="1:123">
      <c r="A11" s="23" t="s">
        <v>84</v>
      </c>
      <c r="T11" s="381" t="s">
        <v>85</v>
      </c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81"/>
      <c r="AV11" s="381"/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381"/>
      <c r="BI11" s="381"/>
      <c r="BJ11" s="381"/>
      <c r="BK11" s="381"/>
      <c r="BL11" s="381"/>
      <c r="BM11" s="381"/>
      <c r="BN11" s="381"/>
      <c r="BO11" s="381"/>
      <c r="BP11" s="381"/>
      <c r="BQ11" s="381"/>
      <c r="BR11" s="381"/>
      <c r="BS11" s="381"/>
      <c r="BT11" s="381"/>
      <c r="BU11" s="381"/>
      <c r="BV11" s="381"/>
      <c r="BW11" s="381"/>
      <c r="BX11" s="381"/>
      <c r="BY11" s="381"/>
      <c r="BZ11" s="381"/>
      <c r="CA11" s="381"/>
      <c r="CB11" s="381"/>
      <c r="CC11" s="381"/>
      <c r="CD11" s="381"/>
      <c r="CE11" s="381"/>
      <c r="CF11" s="381"/>
      <c r="CG11" s="381"/>
      <c r="CH11" s="381"/>
      <c r="CI11" s="381"/>
      <c r="CJ11" s="381"/>
      <c r="CK11" s="381"/>
      <c r="CL11" s="381"/>
      <c r="CM11" s="381"/>
      <c r="CN11" s="381"/>
      <c r="CO11" s="381"/>
      <c r="CP11" s="381"/>
      <c r="CQ11" s="381"/>
      <c r="CR11" s="381"/>
      <c r="CS11" s="381"/>
      <c r="CT11" s="381"/>
      <c r="CU11" s="381"/>
      <c r="CV11" s="381"/>
      <c r="CW11" s="381"/>
      <c r="CX11" s="381"/>
      <c r="CY11" s="381"/>
      <c r="CZ11" s="381"/>
      <c r="DA11" s="381"/>
      <c r="DB11" s="381"/>
      <c r="DC11" s="381"/>
      <c r="DD11" s="381"/>
      <c r="DE11" s="381"/>
      <c r="DF11" s="381"/>
      <c r="DG11" s="381"/>
      <c r="DH11" s="381"/>
      <c r="DI11" s="381"/>
      <c r="DJ11" s="381"/>
      <c r="DK11" s="381"/>
      <c r="DL11" s="381"/>
      <c r="DM11" s="381"/>
      <c r="DN11" s="381"/>
      <c r="DO11" s="381"/>
      <c r="DP11" s="381"/>
      <c r="DQ11" s="381"/>
      <c r="DR11" s="381"/>
      <c r="DS11" s="381"/>
    </row>
    <row r="12" spans="1:123" s="27" customFormat="1" ht="9.75">
      <c r="A12" s="2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23">
      <c r="A13" s="23" t="s">
        <v>86</v>
      </c>
      <c r="AH13" s="382" t="s">
        <v>87</v>
      </c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</row>
    <row r="15" spans="1:123">
      <c r="A15" s="380" t="s">
        <v>88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  <c r="BQ15" s="380"/>
      <c r="BR15" s="380"/>
      <c r="BS15" s="380"/>
      <c r="BT15" s="380"/>
      <c r="BU15" s="380"/>
      <c r="BV15" s="380"/>
      <c r="BW15" s="380"/>
      <c r="BX15" s="380"/>
      <c r="BY15" s="380"/>
      <c r="BZ15" s="380"/>
      <c r="CA15" s="380"/>
      <c r="CB15" s="380"/>
      <c r="CC15" s="380"/>
      <c r="CD15" s="380"/>
      <c r="CE15" s="380"/>
      <c r="CF15" s="380"/>
      <c r="CG15" s="380"/>
      <c r="CH15" s="380"/>
      <c r="CI15" s="380"/>
      <c r="CJ15" s="380"/>
      <c r="CK15" s="380"/>
      <c r="CL15" s="380"/>
      <c r="CM15" s="380"/>
      <c r="CN15" s="380"/>
      <c r="CO15" s="380"/>
      <c r="CP15" s="380"/>
      <c r="CQ15" s="380"/>
      <c r="CR15" s="380"/>
      <c r="CS15" s="380"/>
      <c r="CT15" s="380"/>
      <c r="CU15" s="380"/>
      <c r="CV15" s="380"/>
      <c r="CW15" s="380"/>
      <c r="CX15" s="380"/>
      <c r="CY15" s="380"/>
      <c r="CZ15" s="380"/>
      <c r="DA15" s="380"/>
      <c r="DB15" s="380"/>
      <c r="DC15" s="380"/>
      <c r="DD15" s="380"/>
      <c r="DE15" s="380"/>
      <c r="DF15" s="380"/>
      <c r="DG15" s="380"/>
      <c r="DH15" s="380"/>
      <c r="DI15" s="380"/>
      <c r="DJ15" s="380"/>
      <c r="DK15" s="380"/>
      <c r="DL15" s="380"/>
      <c r="DM15" s="380"/>
      <c r="DN15" s="380"/>
      <c r="DO15" s="380"/>
      <c r="DP15" s="380"/>
      <c r="DQ15" s="380"/>
      <c r="DR15" s="380"/>
      <c r="DS15" s="380"/>
    </row>
    <row r="16" spans="1:123" s="26" customFormat="1" ht="12.75"/>
    <row r="17" spans="1:129" s="26" customFormat="1" ht="12.75">
      <c r="A17" s="377" t="s">
        <v>89</v>
      </c>
      <c r="B17" s="378"/>
      <c r="C17" s="378"/>
      <c r="D17" s="379"/>
      <c r="E17" s="377" t="s">
        <v>90</v>
      </c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9"/>
      <c r="U17" s="377" t="s">
        <v>91</v>
      </c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9"/>
      <c r="AG17" s="383" t="s">
        <v>92</v>
      </c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4"/>
      <c r="BE17" s="384"/>
      <c r="BF17" s="384"/>
      <c r="BG17" s="384"/>
      <c r="BH17" s="384"/>
      <c r="BI17" s="384"/>
      <c r="BJ17" s="384"/>
      <c r="BK17" s="384"/>
      <c r="BL17" s="384"/>
      <c r="BM17" s="384"/>
      <c r="BN17" s="384"/>
      <c r="BO17" s="384"/>
      <c r="BP17" s="384"/>
      <c r="BQ17" s="384"/>
      <c r="BR17" s="384"/>
      <c r="BS17" s="384"/>
      <c r="BT17" s="384"/>
      <c r="BU17" s="384"/>
      <c r="BV17" s="384"/>
      <c r="BW17" s="384"/>
      <c r="BX17" s="384"/>
      <c r="BY17" s="384"/>
      <c r="BZ17" s="384"/>
      <c r="CA17" s="384"/>
      <c r="CB17" s="384"/>
      <c r="CC17" s="384"/>
      <c r="CD17" s="384"/>
      <c r="CE17" s="384"/>
      <c r="CF17" s="384"/>
      <c r="CG17" s="384"/>
      <c r="CH17" s="384"/>
      <c r="CI17" s="384"/>
      <c r="CJ17" s="385"/>
      <c r="CK17" s="377" t="s">
        <v>93</v>
      </c>
      <c r="CL17" s="378"/>
      <c r="CM17" s="378"/>
      <c r="CN17" s="378"/>
      <c r="CO17" s="378"/>
      <c r="CP17" s="378"/>
      <c r="CQ17" s="378"/>
      <c r="CR17" s="378"/>
      <c r="CS17" s="378"/>
      <c r="CT17" s="378"/>
      <c r="CU17" s="379"/>
      <c r="CV17" s="377" t="s">
        <v>94</v>
      </c>
      <c r="CW17" s="378"/>
      <c r="CX17" s="378"/>
      <c r="CY17" s="378"/>
      <c r="CZ17" s="378"/>
      <c r="DA17" s="378"/>
      <c r="DB17" s="378"/>
      <c r="DC17" s="378"/>
      <c r="DD17" s="378"/>
      <c r="DE17" s="379"/>
      <c r="DF17" s="377" t="s">
        <v>95</v>
      </c>
      <c r="DG17" s="378"/>
      <c r="DH17" s="378"/>
      <c r="DI17" s="378"/>
      <c r="DJ17" s="378"/>
      <c r="DK17" s="378"/>
      <c r="DL17" s="378"/>
      <c r="DM17" s="378"/>
      <c r="DN17" s="378"/>
      <c r="DO17" s="378"/>
      <c r="DP17" s="378"/>
      <c r="DQ17" s="378"/>
      <c r="DR17" s="378"/>
      <c r="DS17" s="379"/>
    </row>
    <row r="18" spans="1:129" s="26" customFormat="1" ht="12.75">
      <c r="A18" s="374" t="s">
        <v>96</v>
      </c>
      <c r="B18" s="375"/>
      <c r="C18" s="375"/>
      <c r="D18" s="376"/>
      <c r="E18" s="374" t="s">
        <v>97</v>
      </c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6"/>
      <c r="U18" s="374" t="s">
        <v>98</v>
      </c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6"/>
      <c r="AG18" s="377" t="s">
        <v>99</v>
      </c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9"/>
      <c r="AU18" s="383" t="s">
        <v>79</v>
      </c>
      <c r="AV18" s="384"/>
      <c r="AW18" s="384"/>
      <c r="AX18" s="384"/>
      <c r="AY18" s="384"/>
      <c r="AZ18" s="384"/>
      <c r="BA18" s="384"/>
      <c r="BB18" s="384"/>
      <c r="BC18" s="384"/>
      <c r="BD18" s="384"/>
      <c r="BE18" s="384"/>
      <c r="BF18" s="384"/>
      <c r="BG18" s="384"/>
      <c r="BH18" s="384"/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84"/>
      <c r="BT18" s="384"/>
      <c r="BU18" s="384"/>
      <c r="BV18" s="384"/>
      <c r="BW18" s="384"/>
      <c r="BX18" s="384"/>
      <c r="BY18" s="384"/>
      <c r="BZ18" s="384"/>
      <c r="CA18" s="384"/>
      <c r="CB18" s="384"/>
      <c r="CC18" s="384"/>
      <c r="CD18" s="384"/>
      <c r="CE18" s="384"/>
      <c r="CF18" s="384"/>
      <c r="CG18" s="384"/>
      <c r="CH18" s="384"/>
      <c r="CI18" s="384"/>
      <c r="CJ18" s="385"/>
      <c r="CK18" s="374" t="s">
        <v>100</v>
      </c>
      <c r="CL18" s="375"/>
      <c r="CM18" s="375"/>
      <c r="CN18" s="375"/>
      <c r="CO18" s="375"/>
      <c r="CP18" s="375"/>
      <c r="CQ18" s="375"/>
      <c r="CR18" s="375"/>
      <c r="CS18" s="375"/>
      <c r="CT18" s="375"/>
      <c r="CU18" s="376"/>
      <c r="CV18" s="374" t="s">
        <v>101</v>
      </c>
      <c r="CW18" s="375"/>
      <c r="CX18" s="375"/>
      <c r="CY18" s="375"/>
      <c r="CZ18" s="375"/>
      <c r="DA18" s="375"/>
      <c r="DB18" s="375"/>
      <c r="DC18" s="375"/>
      <c r="DD18" s="375"/>
      <c r="DE18" s="376"/>
      <c r="DF18" s="374" t="s">
        <v>102</v>
      </c>
      <c r="DG18" s="375"/>
      <c r="DH18" s="375"/>
      <c r="DI18" s="375"/>
      <c r="DJ18" s="375"/>
      <c r="DK18" s="375"/>
      <c r="DL18" s="375"/>
      <c r="DM18" s="375"/>
      <c r="DN18" s="375"/>
      <c r="DO18" s="375"/>
      <c r="DP18" s="375"/>
      <c r="DQ18" s="375"/>
      <c r="DR18" s="375"/>
      <c r="DS18" s="376"/>
    </row>
    <row r="19" spans="1:129" s="26" customFormat="1" ht="12.75">
      <c r="A19" s="374"/>
      <c r="B19" s="375"/>
      <c r="C19" s="375"/>
      <c r="D19" s="376"/>
      <c r="E19" s="374" t="s">
        <v>103</v>
      </c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6"/>
      <c r="U19" s="374" t="s">
        <v>104</v>
      </c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6"/>
      <c r="AG19" s="374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6"/>
      <c r="AU19" s="377" t="s">
        <v>105</v>
      </c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9"/>
      <c r="BI19" s="377" t="s">
        <v>106</v>
      </c>
      <c r="BJ19" s="378"/>
      <c r="BK19" s="378"/>
      <c r="BL19" s="378"/>
      <c r="BM19" s="378"/>
      <c r="BN19" s="378"/>
      <c r="BO19" s="378"/>
      <c r="BP19" s="378"/>
      <c r="BQ19" s="378"/>
      <c r="BR19" s="378"/>
      <c r="BS19" s="378"/>
      <c r="BT19" s="378"/>
      <c r="BU19" s="378"/>
      <c r="BV19" s="379"/>
      <c r="BW19" s="377" t="s">
        <v>106</v>
      </c>
      <c r="BX19" s="378"/>
      <c r="BY19" s="378"/>
      <c r="BZ19" s="378"/>
      <c r="CA19" s="378"/>
      <c r="CB19" s="378"/>
      <c r="CC19" s="378"/>
      <c r="CD19" s="378"/>
      <c r="CE19" s="378"/>
      <c r="CF19" s="378"/>
      <c r="CG19" s="378"/>
      <c r="CH19" s="378"/>
      <c r="CI19" s="378"/>
      <c r="CJ19" s="379"/>
      <c r="CK19" s="374" t="s">
        <v>107</v>
      </c>
      <c r="CL19" s="375"/>
      <c r="CM19" s="375"/>
      <c r="CN19" s="375"/>
      <c r="CO19" s="375"/>
      <c r="CP19" s="375"/>
      <c r="CQ19" s="375"/>
      <c r="CR19" s="375"/>
      <c r="CS19" s="375"/>
      <c r="CT19" s="375"/>
      <c r="CU19" s="376"/>
      <c r="CV19" s="374" t="s">
        <v>108</v>
      </c>
      <c r="CW19" s="375"/>
      <c r="CX19" s="375"/>
      <c r="CY19" s="375"/>
      <c r="CZ19" s="375"/>
      <c r="DA19" s="375"/>
      <c r="DB19" s="375"/>
      <c r="DC19" s="375"/>
      <c r="DD19" s="375"/>
      <c r="DE19" s="376"/>
      <c r="DF19" s="374" t="s">
        <v>109</v>
      </c>
      <c r="DG19" s="375"/>
      <c r="DH19" s="375"/>
      <c r="DI19" s="375"/>
      <c r="DJ19" s="375"/>
      <c r="DK19" s="375"/>
      <c r="DL19" s="375"/>
      <c r="DM19" s="375"/>
      <c r="DN19" s="375"/>
      <c r="DO19" s="375"/>
      <c r="DP19" s="375"/>
      <c r="DQ19" s="375"/>
      <c r="DR19" s="375"/>
      <c r="DS19" s="376"/>
    </row>
    <row r="20" spans="1:129" s="26" customFormat="1" ht="12.75">
      <c r="A20" s="374"/>
      <c r="B20" s="375"/>
      <c r="C20" s="375"/>
      <c r="D20" s="376"/>
      <c r="E20" s="374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6"/>
      <c r="U20" s="374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6"/>
      <c r="AG20" s="374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6"/>
      <c r="AU20" s="374" t="s">
        <v>107</v>
      </c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6"/>
      <c r="BI20" s="374" t="s">
        <v>110</v>
      </c>
      <c r="BJ20" s="375"/>
      <c r="BK20" s="375"/>
      <c r="BL20" s="375"/>
      <c r="BM20" s="375"/>
      <c r="BN20" s="375"/>
      <c r="BO20" s="375"/>
      <c r="BP20" s="375"/>
      <c r="BQ20" s="375"/>
      <c r="BR20" s="375"/>
      <c r="BS20" s="375"/>
      <c r="BT20" s="375"/>
      <c r="BU20" s="375"/>
      <c r="BV20" s="376"/>
      <c r="BW20" s="374" t="s">
        <v>111</v>
      </c>
      <c r="BX20" s="375"/>
      <c r="BY20" s="375"/>
      <c r="BZ20" s="375"/>
      <c r="CA20" s="375"/>
      <c r="CB20" s="375"/>
      <c r="CC20" s="375"/>
      <c r="CD20" s="375"/>
      <c r="CE20" s="375"/>
      <c r="CF20" s="375"/>
      <c r="CG20" s="375"/>
      <c r="CH20" s="375"/>
      <c r="CI20" s="375"/>
      <c r="CJ20" s="376"/>
      <c r="CK20" s="374" t="s">
        <v>112</v>
      </c>
      <c r="CL20" s="375"/>
      <c r="CM20" s="375"/>
      <c r="CN20" s="375"/>
      <c r="CO20" s="375"/>
      <c r="CP20" s="375"/>
      <c r="CQ20" s="375"/>
      <c r="CR20" s="375"/>
      <c r="CS20" s="375"/>
      <c r="CT20" s="375"/>
      <c r="CU20" s="376"/>
      <c r="CV20" s="374"/>
      <c r="CW20" s="375"/>
      <c r="CX20" s="375"/>
      <c r="CY20" s="375"/>
      <c r="CZ20" s="375"/>
      <c r="DA20" s="375"/>
      <c r="DB20" s="375"/>
      <c r="DC20" s="375"/>
      <c r="DD20" s="375"/>
      <c r="DE20" s="376"/>
      <c r="DF20" s="374" t="s">
        <v>113</v>
      </c>
      <c r="DG20" s="375"/>
      <c r="DH20" s="375"/>
      <c r="DI20" s="375"/>
      <c r="DJ20" s="375"/>
      <c r="DK20" s="375"/>
      <c r="DL20" s="375"/>
      <c r="DM20" s="375"/>
      <c r="DN20" s="375"/>
      <c r="DO20" s="375"/>
      <c r="DP20" s="375"/>
      <c r="DQ20" s="375"/>
      <c r="DR20" s="375"/>
      <c r="DS20" s="376"/>
    </row>
    <row r="21" spans="1:129" s="26" customFormat="1" ht="12.75">
      <c r="A21" s="374"/>
      <c r="B21" s="375"/>
      <c r="C21" s="375"/>
      <c r="D21" s="376"/>
      <c r="E21" s="374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6"/>
      <c r="U21" s="374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6"/>
      <c r="AG21" s="374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6"/>
      <c r="AU21" s="374" t="s">
        <v>114</v>
      </c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6"/>
      <c r="BI21" s="374" t="s">
        <v>115</v>
      </c>
      <c r="BJ21" s="375"/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6"/>
      <c r="BW21" s="374" t="s">
        <v>115</v>
      </c>
      <c r="BX21" s="375"/>
      <c r="BY21" s="375"/>
      <c r="BZ21" s="375"/>
      <c r="CA21" s="375"/>
      <c r="CB21" s="375"/>
      <c r="CC21" s="375"/>
      <c r="CD21" s="375"/>
      <c r="CE21" s="375"/>
      <c r="CF21" s="375"/>
      <c r="CG21" s="375"/>
      <c r="CH21" s="375"/>
      <c r="CI21" s="375"/>
      <c r="CJ21" s="376"/>
      <c r="CK21" s="374"/>
      <c r="CL21" s="375"/>
      <c r="CM21" s="375"/>
      <c r="CN21" s="375"/>
      <c r="CO21" s="375"/>
      <c r="CP21" s="375"/>
      <c r="CQ21" s="375"/>
      <c r="CR21" s="375"/>
      <c r="CS21" s="375"/>
      <c r="CT21" s="375"/>
      <c r="CU21" s="376"/>
      <c r="CV21" s="374"/>
      <c r="CW21" s="375"/>
      <c r="CX21" s="375"/>
      <c r="CY21" s="375"/>
      <c r="CZ21" s="375"/>
      <c r="DA21" s="375"/>
      <c r="DB21" s="375"/>
      <c r="DC21" s="375"/>
      <c r="DD21" s="375"/>
      <c r="DE21" s="376"/>
      <c r="DF21" s="374" t="s">
        <v>116</v>
      </c>
      <c r="DG21" s="375"/>
      <c r="DH21" s="375"/>
      <c r="DI21" s="375"/>
      <c r="DJ21" s="375"/>
      <c r="DK21" s="375"/>
      <c r="DL21" s="375"/>
      <c r="DM21" s="375"/>
      <c r="DN21" s="375"/>
      <c r="DO21" s="375"/>
      <c r="DP21" s="375"/>
      <c r="DQ21" s="375"/>
      <c r="DR21" s="375"/>
      <c r="DS21" s="376"/>
    </row>
    <row r="22" spans="1:129" s="26" customFormat="1" ht="12.75">
      <c r="A22" s="383">
        <v>1</v>
      </c>
      <c r="B22" s="384"/>
      <c r="C22" s="384"/>
      <c r="D22" s="385"/>
      <c r="E22" s="383">
        <v>2</v>
      </c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5"/>
      <c r="U22" s="383">
        <v>3</v>
      </c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5"/>
      <c r="AG22" s="383">
        <v>4</v>
      </c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5"/>
      <c r="AU22" s="383">
        <v>5</v>
      </c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5"/>
      <c r="BI22" s="383">
        <v>6</v>
      </c>
      <c r="BJ22" s="384"/>
      <c r="BK22" s="384"/>
      <c r="BL22" s="384"/>
      <c r="BM22" s="384"/>
      <c r="BN22" s="384"/>
      <c r="BO22" s="384"/>
      <c r="BP22" s="384"/>
      <c r="BQ22" s="384"/>
      <c r="BR22" s="384"/>
      <c r="BS22" s="384"/>
      <c r="BT22" s="384"/>
      <c r="BU22" s="384"/>
      <c r="BV22" s="385"/>
      <c r="BW22" s="383">
        <v>7</v>
      </c>
      <c r="BX22" s="384"/>
      <c r="BY22" s="384"/>
      <c r="BZ22" s="384"/>
      <c r="CA22" s="384"/>
      <c r="CB22" s="384"/>
      <c r="CC22" s="384"/>
      <c r="CD22" s="384"/>
      <c r="CE22" s="384"/>
      <c r="CF22" s="384"/>
      <c r="CG22" s="384"/>
      <c r="CH22" s="384"/>
      <c r="CI22" s="384"/>
      <c r="CJ22" s="385"/>
      <c r="CK22" s="383">
        <v>8</v>
      </c>
      <c r="CL22" s="384"/>
      <c r="CM22" s="384"/>
      <c r="CN22" s="384"/>
      <c r="CO22" s="384"/>
      <c r="CP22" s="384"/>
      <c r="CQ22" s="384"/>
      <c r="CR22" s="384"/>
      <c r="CS22" s="384"/>
      <c r="CT22" s="384"/>
      <c r="CU22" s="385"/>
      <c r="CV22" s="383">
        <v>9</v>
      </c>
      <c r="CW22" s="384"/>
      <c r="CX22" s="384"/>
      <c r="CY22" s="384"/>
      <c r="CZ22" s="384"/>
      <c r="DA22" s="384"/>
      <c r="DB22" s="384"/>
      <c r="DC22" s="384"/>
      <c r="DD22" s="384"/>
      <c r="DE22" s="385"/>
      <c r="DF22" s="383">
        <v>10</v>
      </c>
      <c r="DG22" s="384"/>
      <c r="DH22" s="384"/>
      <c r="DI22" s="384"/>
      <c r="DJ22" s="384"/>
      <c r="DK22" s="384"/>
      <c r="DL22" s="384"/>
      <c r="DM22" s="384"/>
      <c r="DN22" s="384"/>
      <c r="DO22" s="384"/>
      <c r="DP22" s="384"/>
      <c r="DQ22" s="384"/>
      <c r="DR22" s="384"/>
      <c r="DS22" s="385"/>
    </row>
    <row r="23" spans="1:129" s="26" customFormat="1" ht="39" customHeight="1">
      <c r="A23" s="383">
        <v>1</v>
      </c>
      <c r="B23" s="384"/>
      <c r="C23" s="384"/>
      <c r="D23" s="385"/>
      <c r="E23" s="386" t="s">
        <v>117</v>
      </c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8"/>
      <c r="U23" s="383">
        <v>3</v>
      </c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5"/>
      <c r="AG23" s="389">
        <f>AU23+BI23+BW23</f>
        <v>28097.360000000001</v>
      </c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1"/>
      <c r="AU23" s="389">
        <v>16977.330000000002</v>
      </c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1"/>
      <c r="BI23" s="389">
        <v>0</v>
      </c>
      <c r="BJ23" s="390"/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1"/>
      <c r="BW23" s="389">
        <v>11120.03</v>
      </c>
      <c r="BX23" s="390"/>
      <c r="BY23" s="390"/>
      <c r="BZ23" s="390"/>
      <c r="CA23" s="390"/>
      <c r="CB23" s="390"/>
      <c r="CC23" s="390"/>
      <c r="CD23" s="390"/>
      <c r="CE23" s="390"/>
      <c r="CF23" s="390"/>
      <c r="CG23" s="390"/>
      <c r="CH23" s="390"/>
      <c r="CI23" s="390"/>
      <c r="CJ23" s="391"/>
      <c r="CK23" s="383">
        <v>25</v>
      </c>
      <c r="CL23" s="384"/>
      <c r="CM23" s="384"/>
      <c r="CN23" s="384"/>
      <c r="CO23" s="384"/>
      <c r="CP23" s="384"/>
      <c r="CQ23" s="384"/>
      <c r="CR23" s="384"/>
      <c r="CS23" s="384"/>
      <c r="CT23" s="384"/>
      <c r="CU23" s="385"/>
      <c r="CV23" s="383">
        <v>15</v>
      </c>
      <c r="CW23" s="384"/>
      <c r="CX23" s="384"/>
      <c r="CY23" s="384"/>
      <c r="CZ23" s="384"/>
      <c r="DA23" s="384"/>
      <c r="DB23" s="384"/>
      <c r="DC23" s="384"/>
      <c r="DD23" s="384"/>
      <c r="DE23" s="385"/>
      <c r="DF23" s="392">
        <f>(U23*((AU23*(1+CK23/100)+BW23+BI23)*(1+CV23/100))*12)</f>
        <v>1338946.0695</v>
      </c>
      <c r="DG23" s="393"/>
      <c r="DH23" s="393"/>
      <c r="DI23" s="393"/>
      <c r="DJ23" s="393"/>
      <c r="DK23" s="393"/>
      <c r="DL23" s="393"/>
      <c r="DM23" s="393"/>
      <c r="DN23" s="393"/>
      <c r="DO23" s="393"/>
      <c r="DP23" s="393"/>
      <c r="DQ23" s="393"/>
      <c r="DR23" s="393"/>
      <c r="DS23" s="394"/>
      <c r="DY23" s="26">
        <f>DF23/12/U23</f>
        <v>37192.946375</v>
      </c>
    </row>
    <row r="24" spans="1:129" s="26" customFormat="1" ht="12.75" customHeight="1">
      <c r="A24" s="383">
        <v>2</v>
      </c>
      <c r="B24" s="384"/>
      <c r="C24" s="384"/>
      <c r="D24" s="385"/>
      <c r="E24" s="386" t="s">
        <v>370</v>
      </c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8"/>
      <c r="U24" s="398">
        <v>17</v>
      </c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400"/>
      <c r="AG24" s="395">
        <f>AU24+BI24+BW24</f>
        <v>22552.880000000001</v>
      </c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7"/>
      <c r="AU24" s="395">
        <v>16746.23</v>
      </c>
      <c r="AV24" s="396"/>
      <c r="AW24" s="396"/>
      <c r="AX24" s="396"/>
      <c r="AY24" s="396"/>
      <c r="AZ24" s="396"/>
      <c r="BA24" s="396"/>
      <c r="BB24" s="396"/>
      <c r="BC24" s="396"/>
      <c r="BD24" s="396"/>
      <c r="BE24" s="396"/>
      <c r="BF24" s="396"/>
      <c r="BG24" s="396"/>
      <c r="BH24" s="397"/>
      <c r="BI24" s="395">
        <v>2267.6999999999998</v>
      </c>
      <c r="BJ24" s="396"/>
      <c r="BK24" s="396"/>
      <c r="BL24" s="396"/>
      <c r="BM24" s="396"/>
      <c r="BN24" s="396"/>
      <c r="BO24" s="396"/>
      <c r="BP24" s="396"/>
      <c r="BQ24" s="396"/>
      <c r="BR24" s="396"/>
      <c r="BS24" s="396"/>
      <c r="BT24" s="396"/>
      <c r="BU24" s="396"/>
      <c r="BV24" s="397"/>
      <c r="BW24" s="395">
        <v>3538.95</v>
      </c>
      <c r="BX24" s="396"/>
      <c r="BY24" s="396"/>
      <c r="BZ24" s="396"/>
      <c r="CA24" s="396"/>
      <c r="CB24" s="396"/>
      <c r="CC24" s="396"/>
      <c r="CD24" s="396"/>
      <c r="CE24" s="396"/>
      <c r="CF24" s="396"/>
      <c r="CG24" s="396"/>
      <c r="CH24" s="396"/>
      <c r="CI24" s="396"/>
      <c r="CJ24" s="397"/>
      <c r="CK24" s="398">
        <v>25</v>
      </c>
      <c r="CL24" s="399"/>
      <c r="CM24" s="399"/>
      <c r="CN24" s="399"/>
      <c r="CO24" s="399"/>
      <c r="CP24" s="399"/>
      <c r="CQ24" s="399"/>
      <c r="CR24" s="399"/>
      <c r="CS24" s="399"/>
      <c r="CT24" s="399"/>
      <c r="CU24" s="400"/>
      <c r="CV24" s="398">
        <v>15</v>
      </c>
      <c r="CW24" s="399"/>
      <c r="CX24" s="399"/>
      <c r="CY24" s="399"/>
      <c r="CZ24" s="399"/>
      <c r="DA24" s="399"/>
      <c r="DB24" s="399"/>
      <c r="DC24" s="399"/>
      <c r="DD24" s="399"/>
      <c r="DE24" s="400"/>
      <c r="DF24" s="401">
        <f>(U24*((AU24*(1+CK24/100)+BW24+BI24)*(1+CV24/100))*12)</f>
        <v>6273072.0374999996</v>
      </c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2"/>
      <c r="DS24" s="403"/>
      <c r="DY24" s="26">
        <f t="shared" ref="DY24:DY26" si="0">DF24/12/U24</f>
        <v>30750.353124999998</v>
      </c>
    </row>
    <row r="25" spans="1:129" s="26" customFormat="1" ht="25.5" customHeight="1">
      <c r="A25" s="383">
        <v>3</v>
      </c>
      <c r="B25" s="384"/>
      <c r="C25" s="384"/>
      <c r="D25" s="385"/>
      <c r="E25" s="386" t="s">
        <v>371</v>
      </c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8"/>
      <c r="U25" s="398">
        <v>4</v>
      </c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400"/>
      <c r="AG25" s="395">
        <f>AU25+BI25+BW25</f>
        <v>13278.08</v>
      </c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7"/>
      <c r="AU25" s="395">
        <v>9455.5</v>
      </c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7"/>
      <c r="BI25" s="395">
        <v>186.43</v>
      </c>
      <c r="BJ25" s="396"/>
      <c r="BK25" s="396"/>
      <c r="BL25" s="396"/>
      <c r="BM25" s="396"/>
      <c r="BN25" s="396"/>
      <c r="BO25" s="396"/>
      <c r="BP25" s="396"/>
      <c r="BQ25" s="396"/>
      <c r="BR25" s="396"/>
      <c r="BS25" s="396"/>
      <c r="BT25" s="396"/>
      <c r="BU25" s="396"/>
      <c r="BV25" s="397"/>
      <c r="BW25" s="395">
        <v>3636.15</v>
      </c>
      <c r="BX25" s="396"/>
      <c r="BY25" s="396"/>
      <c r="BZ25" s="396"/>
      <c r="CA25" s="396"/>
      <c r="CB25" s="396"/>
      <c r="CC25" s="396"/>
      <c r="CD25" s="396"/>
      <c r="CE25" s="396"/>
      <c r="CF25" s="396"/>
      <c r="CG25" s="396"/>
      <c r="CH25" s="396"/>
      <c r="CI25" s="396"/>
      <c r="CJ25" s="397"/>
      <c r="CK25" s="398">
        <v>0</v>
      </c>
      <c r="CL25" s="399"/>
      <c r="CM25" s="399"/>
      <c r="CN25" s="399"/>
      <c r="CO25" s="399"/>
      <c r="CP25" s="399"/>
      <c r="CQ25" s="399"/>
      <c r="CR25" s="399"/>
      <c r="CS25" s="399"/>
      <c r="CT25" s="399"/>
      <c r="CU25" s="400"/>
      <c r="CV25" s="398">
        <v>15</v>
      </c>
      <c r="CW25" s="399"/>
      <c r="CX25" s="399"/>
      <c r="CY25" s="399"/>
      <c r="CZ25" s="399"/>
      <c r="DA25" s="399"/>
      <c r="DB25" s="399"/>
      <c r="DC25" s="399"/>
      <c r="DD25" s="399"/>
      <c r="DE25" s="400"/>
      <c r="DF25" s="401">
        <f>(U25*((AU25*(1+CK25/100)+BW25+BI25)*(1+CV25/100))*12)</f>
        <v>732950.01599999995</v>
      </c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3"/>
      <c r="DY25" s="26">
        <f t="shared" si="0"/>
        <v>15269.791999999999</v>
      </c>
    </row>
    <row r="26" spans="1:129" s="26" customFormat="1" ht="25.5" customHeight="1">
      <c r="A26" s="383">
        <v>4</v>
      </c>
      <c r="B26" s="384"/>
      <c r="C26" s="384"/>
      <c r="D26" s="385"/>
      <c r="E26" s="386" t="s">
        <v>118</v>
      </c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8"/>
      <c r="U26" s="398">
        <v>16</v>
      </c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400"/>
      <c r="AG26" s="395">
        <f>AU26+BI26+BW26</f>
        <v>11559.11</v>
      </c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  <c r="AT26" s="397"/>
      <c r="AU26" s="395">
        <v>7493.3</v>
      </c>
      <c r="AV26" s="396"/>
      <c r="AW26" s="396"/>
      <c r="AX26" s="396"/>
      <c r="AY26" s="396"/>
      <c r="AZ26" s="396"/>
      <c r="BA26" s="396"/>
      <c r="BB26" s="396"/>
      <c r="BC26" s="396"/>
      <c r="BD26" s="396"/>
      <c r="BE26" s="396"/>
      <c r="BF26" s="396"/>
      <c r="BG26" s="396"/>
      <c r="BH26" s="397"/>
      <c r="BI26" s="395">
        <v>434.31</v>
      </c>
      <c r="BJ26" s="396"/>
      <c r="BK26" s="396"/>
      <c r="BL26" s="396"/>
      <c r="BM26" s="396"/>
      <c r="BN26" s="396"/>
      <c r="BO26" s="396"/>
      <c r="BP26" s="396"/>
      <c r="BQ26" s="396"/>
      <c r="BR26" s="396"/>
      <c r="BS26" s="396"/>
      <c r="BT26" s="396"/>
      <c r="BU26" s="396"/>
      <c r="BV26" s="397"/>
      <c r="BW26" s="395">
        <v>3631.5</v>
      </c>
      <c r="BX26" s="396"/>
      <c r="BY26" s="396"/>
      <c r="BZ26" s="396"/>
      <c r="CA26" s="396"/>
      <c r="CB26" s="396"/>
      <c r="CC26" s="396"/>
      <c r="CD26" s="396"/>
      <c r="CE26" s="396"/>
      <c r="CF26" s="396"/>
      <c r="CG26" s="396"/>
      <c r="CH26" s="396"/>
      <c r="CI26" s="396"/>
      <c r="CJ26" s="397"/>
      <c r="CK26" s="398">
        <v>0</v>
      </c>
      <c r="CL26" s="399"/>
      <c r="CM26" s="399"/>
      <c r="CN26" s="399"/>
      <c r="CO26" s="399"/>
      <c r="CP26" s="399"/>
      <c r="CQ26" s="399"/>
      <c r="CR26" s="399"/>
      <c r="CS26" s="399"/>
      <c r="CT26" s="399"/>
      <c r="CU26" s="400"/>
      <c r="CV26" s="398">
        <v>15</v>
      </c>
      <c r="CW26" s="399"/>
      <c r="CX26" s="399"/>
      <c r="CY26" s="399"/>
      <c r="CZ26" s="399"/>
      <c r="DA26" s="399"/>
      <c r="DB26" s="399"/>
      <c r="DC26" s="399"/>
      <c r="DD26" s="399"/>
      <c r="DE26" s="400"/>
      <c r="DF26" s="401">
        <f>(U26*((AU26*(1+CK26/100)+BW26+BI26)*(1+CV26/100))*12)</f>
        <v>2552251.4879999994</v>
      </c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3"/>
      <c r="DY26" s="26">
        <f t="shared" si="0"/>
        <v>13292.976499999997</v>
      </c>
    </row>
    <row r="27" spans="1:129" s="26" customFormat="1" ht="12.75">
      <c r="A27" s="404" t="s">
        <v>119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6"/>
      <c r="U27" s="398">
        <f>SUM(U23:AF26)</f>
        <v>40</v>
      </c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400"/>
      <c r="AG27" s="398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400"/>
      <c r="AU27" s="398" t="s">
        <v>9</v>
      </c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400"/>
      <c r="BI27" s="398" t="s">
        <v>9</v>
      </c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400"/>
      <c r="BW27" s="398" t="s">
        <v>9</v>
      </c>
      <c r="BX27" s="399"/>
      <c r="BY27" s="399"/>
      <c r="BZ27" s="399"/>
      <c r="CA27" s="399"/>
      <c r="CB27" s="399"/>
      <c r="CC27" s="399"/>
      <c r="CD27" s="399"/>
      <c r="CE27" s="399"/>
      <c r="CF27" s="399"/>
      <c r="CG27" s="399"/>
      <c r="CH27" s="399"/>
      <c r="CI27" s="399"/>
      <c r="CJ27" s="400"/>
      <c r="CK27" s="410" t="s">
        <v>9</v>
      </c>
      <c r="CL27" s="411"/>
      <c r="CM27" s="411"/>
      <c r="CN27" s="411"/>
      <c r="CO27" s="411"/>
      <c r="CP27" s="411"/>
      <c r="CQ27" s="411"/>
      <c r="CR27" s="411"/>
      <c r="CS27" s="411"/>
      <c r="CT27" s="411"/>
      <c r="CU27" s="412"/>
      <c r="CV27" s="398" t="s">
        <v>9</v>
      </c>
      <c r="CW27" s="399"/>
      <c r="CX27" s="399"/>
      <c r="CY27" s="399"/>
      <c r="CZ27" s="399"/>
      <c r="DA27" s="399"/>
      <c r="DB27" s="399"/>
      <c r="DC27" s="399"/>
      <c r="DD27" s="399"/>
      <c r="DE27" s="400"/>
      <c r="DF27" s="413">
        <f>SUM(DF23:DS26)</f>
        <v>10897219.611</v>
      </c>
      <c r="DG27" s="414"/>
      <c r="DH27" s="414"/>
      <c r="DI27" s="414"/>
      <c r="DJ27" s="414"/>
      <c r="DK27" s="414"/>
      <c r="DL27" s="414"/>
      <c r="DM27" s="414"/>
      <c r="DN27" s="414"/>
      <c r="DO27" s="414"/>
      <c r="DP27" s="414"/>
      <c r="DQ27" s="414"/>
      <c r="DR27" s="414"/>
      <c r="DS27" s="415"/>
      <c r="DY27" s="208">
        <f>908101.66*12</f>
        <v>10897219.92</v>
      </c>
    </row>
    <row r="28" spans="1:129" s="26" customFormat="1" ht="12.75">
      <c r="A28" s="416" t="s">
        <v>120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8"/>
      <c r="U28" s="398">
        <f>U27</f>
        <v>40</v>
      </c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400"/>
      <c r="AG28" s="398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400"/>
      <c r="AU28" s="398" t="s">
        <v>9</v>
      </c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400"/>
      <c r="BI28" s="398" t="s">
        <v>9</v>
      </c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400"/>
      <c r="BW28" s="398" t="s">
        <v>9</v>
      </c>
      <c r="BX28" s="399"/>
      <c r="BY28" s="399"/>
      <c r="BZ28" s="399"/>
      <c r="CA28" s="399"/>
      <c r="CB28" s="399"/>
      <c r="CC28" s="399"/>
      <c r="CD28" s="399"/>
      <c r="CE28" s="399"/>
      <c r="CF28" s="399"/>
      <c r="CG28" s="399"/>
      <c r="CH28" s="399"/>
      <c r="CI28" s="399"/>
      <c r="CJ28" s="400"/>
      <c r="CK28" s="410" t="s">
        <v>9</v>
      </c>
      <c r="CL28" s="411"/>
      <c r="CM28" s="411"/>
      <c r="CN28" s="411"/>
      <c r="CO28" s="411"/>
      <c r="CP28" s="411"/>
      <c r="CQ28" s="411"/>
      <c r="CR28" s="411"/>
      <c r="CS28" s="411"/>
      <c r="CT28" s="411"/>
      <c r="CU28" s="412"/>
      <c r="CV28" s="398" t="s">
        <v>9</v>
      </c>
      <c r="CW28" s="399"/>
      <c r="CX28" s="399"/>
      <c r="CY28" s="399"/>
      <c r="CZ28" s="399"/>
      <c r="DA28" s="399"/>
      <c r="DB28" s="399"/>
      <c r="DC28" s="399"/>
      <c r="DD28" s="399"/>
      <c r="DE28" s="400"/>
      <c r="DF28" s="407">
        <v>7377500</v>
      </c>
      <c r="DG28" s="408"/>
      <c r="DH28" s="408"/>
      <c r="DI28" s="408"/>
      <c r="DJ28" s="408"/>
      <c r="DK28" s="408"/>
      <c r="DL28" s="408"/>
      <c r="DM28" s="408"/>
      <c r="DN28" s="408"/>
      <c r="DO28" s="408"/>
      <c r="DP28" s="408"/>
      <c r="DQ28" s="408"/>
      <c r="DR28" s="408"/>
      <c r="DS28" s="409"/>
      <c r="DY28" s="29">
        <f>DY27-DF27</f>
        <v>0.30900000035762787</v>
      </c>
    </row>
    <row r="29" spans="1:129" s="26" customFormat="1" ht="12.75">
      <c r="DY29" s="34"/>
    </row>
    <row r="30" spans="1:129" s="26" customFormat="1" ht="12.75">
      <c r="DY30" s="29"/>
    </row>
    <row r="31" spans="1:129" s="26" customFormat="1" ht="12.75"/>
    <row r="32" spans="1:129" s="26" customFormat="1" ht="12.75"/>
    <row r="33" s="26" customFormat="1" ht="12.75"/>
    <row r="34" s="26" customFormat="1" ht="12.75"/>
    <row r="35" s="26" customFormat="1" ht="12.75"/>
    <row r="36" s="26" customFormat="1" ht="12.75"/>
    <row r="37" s="26" customFormat="1" ht="12.75"/>
    <row r="38" s="26" customFormat="1" ht="12.75"/>
    <row r="39" s="26" customFormat="1" ht="12.75"/>
    <row r="40" s="26" customFormat="1" ht="12.75"/>
    <row r="41" s="26" customFormat="1" ht="12.75"/>
    <row r="42" s="26" customFormat="1" ht="12.75"/>
    <row r="43" s="26" customFormat="1" ht="12.75"/>
    <row r="44" s="26" customFormat="1" ht="12.75"/>
    <row r="45" s="26" customFormat="1" ht="12.75"/>
    <row r="46" s="26" customFormat="1" ht="12.75"/>
    <row r="47" s="26" customFormat="1" ht="12.75"/>
    <row r="48" s="26" customFormat="1" ht="12.75"/>
    <row r="49" s="26" customFormat="1" ht="12.75"/>
    <row r="50" s="26" customFormat="1" ht="12.75"/>
    <row r="51" s="26" customFormat="1" ht="12.75"/>
    <row r="52" s="26" customFormat="1" ht="12.75"/>
    <row r="53" s="26" customFormat="1" ht="12.75"/>
    <row r="54" s="26" customFormat="1" ht="12.75"/>
    <row r="55" s="26" customFormat="1" ht="12.75"/>
    <row r="56" s="26" customFormat="1" ht="12.75"/>
    <row r="57" s="26" customFormat="1" ht="12.75"/>
    <row r="58" s="26" customFormat="1" ht="12.75"/>
    <row r="59" s="26" customFormat="1" ht="12.75"/>
    <row r="60" s="26" customFormat="1" ht="12.75"/>
    <row r="61" s="26" customFormat="1" ht="12.75"/>
    <row r="62" s="26" customFormat="1" ht="12.75"/>
    <row r="63" s="26" customFormat="1" ht="12.75"/>
    <row r="64" s="26" customFormat="1" ht="12.75"/>
    <row r="65" s="26" customFormat="1" ht="12.75"/>
    <row r="66" s="26" customFormat="1" ht="12.75"/>
    <row r="67" s="26" customFormat="1" ht="12.75"/>
    <row r="68" s="26" customFormat="1" ht="12.75"/>
    <row r="69" s="26" customFormat="1" ht="12.75"/>
    <row r="70" s="26" customFormat="1" ht="12.75"/>
    <row r="71" s="26" customFormat="1" ht="12.75"/>
    <row r="72" s="26" customFormat="1" ht="12.75"/>
    <row r="73" s="26" customFormat="1" ht="12.75"/>
    <row r="74" s="26" customFormat="1" ht="12.75"/>
    <row r="75" s="26" customFormat="1" ht="12.75"/>
    <row r="76" s="26" customFormat="1" ht="12.75"/>
    <row r="77" s="26" customFormat="1" ht="12.75"/>
    <row r="78" s="26" customFormat="1" ht="12.75"/>
    <row r="79" s="26" customFormat="1" ht="12.75"/>
    <row r="80" s="26" customFormat="1" ht="12.75"/>
    <row r="81" s="26" customFormat="1" ht="12.75"/>
    <row r="82" s="26" customFormat="1" ht="12.75"/>
    <row r="83" s="26" customFormat="1" ht="12.75"/>
    <row r="84" s="26" customFormat="1" ht="12.75"/>
    <row r="85" s="26" customFormat="1" ht="12.75"/>
    <row r="86" s="26" customFormat="1" ht="12.75"/>
    <row r="87" s="26" customFormat="1" ht="12.75"/>
    <row r="88" s="26" customFormat="1" ht="12.75"/>
    <row r="89" s="26" customFormat="1" ht="12.75"/>
    <row r="90" s="26" customFormat="1" ht="12.75"/>
    <row r="91" s="26" customFormat="1" ht="12.75"/>
    <row r="92" s="26" customFormat="1" ht="12.75"/>
    <row r="93" s="26" customFormat="1" ht="12.75"/>
    <row r="94" s="26" customFormat="1" ht="12.75"/>
    <row r="95" s="26" customFormat="1" ht="12.75"/>
    <row r="96" s="26" customFormat="1" ht="12.75"/>
    <row r="97" s="26" customFormat="1" ht="12.75"/>
    <row r="98" s="26" customFormat="1" ht="12.75"/>
    <row r="99" s="26" customFormat="1" ht="12.75"/>
    <row r="100" s="26" customFormat="1" ht="12.75"/>
    <row r="101" s="26" customFormat="1" ht="12.75"/>
    <row r="102" s="26" customFormat="1" ht="12.75"/>
    <row r="103" s="26" customFormat="1" ht="12.75"/>
    <row r="104" s="26" customFormat="1" ht="12.75"/>
    <row r="105" s="26" customFormat="1" ht="12.75"/>
    <row r="106" s="26" customFormat="1" ht="12.75"/>
    <row r="107" s="26" customFormat="1" ht="12.75"/>
    <row r="108" s="26" customFormat="1" ht="12.75"/>
    <row r="109" s="26" customFormat="1" ht="12.75"/>
    <row r="110" s="26" customFormat="1" ht="12.75"/>
    <row r="111" s="26" customFormat="1" ht="12.75"/>
    <row r="112" s="26" customFormat="1" ht="12.75"/>
    <row r="113" s="26" customFormat="1" ht="12.75"/>
    <row r="114" s="26" customFormat="1" ht="12.75"/>
    <row r="115" s="26" customFormat="1" ht="12.75"/>
    <row r="116" s="26" customFormat="1" ht="12.75"/>
    <row r="117" s="26" customFormat="1" ht="12.75"/>
    <row r="118" s="26" customFormat="1" ht="12.75"/>
    <row r="119" s="26" customFormat="1" ht="12.75"/>
    <row r="120" s="26" customFormat="1" ht="12.75"/>
    <row r="121" s="26" customFormat="1" ht="12.75"/>
    <row r="122" s="26" customFormat="1" ht="12.75"/>
    <row r="123" s="26" customFormat="1" ht="12.75"/>
    <row r="124" s="26" customFormat="1" ht="12.75"/>
    <row r="125" s="26" customFormat="1" ht="12.75"/>
    <row r="126" s="26" customFormat="1" ht="12.75"/>
    <row r="127" s="26" customFormat="1" ht="12.75"/>
    <row r="128" s="26" customFormat="1" ht="12.75"/>
    <row r="129" s="26" customFormat="1" ht="12.75"/>
    <row r="130" s="26" customFormat="1" ht="12.75"/>
    <row r="131" s="26" customFormat="1" ht="12.75"/>
    <row r="132" s="26" customFormat="1" ht="12.75"/>
    <row r="133" s="26" customFormat="1" ht="12.75"/>
    <row r="134" s="26" customFormat="1" ht="12.75"/>
    <row r="135" s="26" customFormat="1" ht="12.75"/>
    <row r="136" s="26" customFormat="1" ht="12.75"/>
    <row r="137" s="26" customFormat="1" ht="12.75"/>
    <row r="138" s="26" customFormat="1" ht="12.75"/>
    <row r="139" s="26" customFormat="1" ht="12.75"/>
    <row r="140" s="26" customFormat="1" ht="12.75"/>
    <row r="141" s="26" customFormat="1" ht="12.75"/>
    <row r="142" s="26" customFormat="1" ht="12.75"/>
    <row r="143" s="26" customFormat="1" ht="12.75"/>
    <row r="144" s="26" customFormat="1" ht="12.75"/>
    <row r="145" s="26" customFormat="1" ht="12.75"/>
    <row r="146" s="26" customFormat="1" ht="12.75"/>
    <row r="147" s="26" customFormat="1" ht="12.75"/>
    <row r="148" s="26" customFormat="1" ht="12.75"/>
    <row r="149" s="26" customFormat="1" ht="12.75"/>
    <row r="150" s="26" customFormat="1" ht="12.75"/>
    <row r="151" s="26" customFormat="1" ht="12.75"/>
    <row r="152" s="26" customFormat="1" ht="12.75"/>
    <row r="153" s="26" customFormat="1" ht="12.75"/>
    <row r="154" s="26" customFormat="1" ht="12.75"/>
    <row r="155" s="26" customFormat="1" ht="12.75"/>
    <row r="156" s="26" customFormat="1" ht="12.75"/>
    <row r="157" s="26" customFormat="1" ht="12.75"/>
    <row r="158" s="26" customFormat="1" ht="12.75"/>
    <row r="159" s="26" customFormat="1" ht="12.75"/>
    <row r="160" s="26" customFormat="1" ht="12.75"/>
    <row r="161" s="26" customFormat="1" ht="12.75"/>
    <row r="162" s="26" customFormat="1" ht="12.75"/>
    <row r="163" s="26" customFormat="1" ht="12.75"/>
    <row r="164" s="26" customFormat="1" ht="12.75"/>
    <row r="165" s="26" customFormat="1" ht="12.75"/>
    <row r="166" s="26" customFormat="1" ht="12.75"/>
  </sheetData>
  <mergeCells count="118">
    <mergeCell ref="DF26:DS26"/>
    <mergeCell ref="A27:T27"/>
    <mergeCell ref="U27:AF27"/>
    <mergeCell ref="AG27:AT27"/>
    <mergeCell ref="AU27:BH27"/>
    <mergeCell ref="BI27:BV27"/>
    <mergeCell ref="BW27:CJ27"/>
    <mergeCell ref="CV28:DE28"/>
    <mergeCell ref="DF28:DS28"/>
    <mergeCell ref="CK27:CU27"/>
    <mergeCell ref="CV27:DE27"/>
    <mergeCell ref="DF27:DS27"/>
    <mergeCell ref="A28:T28"/>
    <mergeCell ref="U28:AF28"/>
    <mergeCell ref="AG28:AT28"/>
    <mergeCell ref="AU28:BH28"/>
    <mergeCell ref="BI28:BV28"/>
    <mergeCell ref="BW28:CJ28"/>
    <mergeCell ref="CK28:CU28"/>
    <mergeCell ref="A26:D26"/>
    <mergeCell ref="E26:T26"/>
    <mergeCell ref="U26:AF26"/>
    <mergeCell ref="AG26:AT26"/>
    <mergeCell ref="AU26:BH26"/>
    <mergeCell ref="BI26:BV26"/>
    <mergeCell ref="BW26:CJ26"/>
    <mergeCell ref="CK26:CU26"/>
    <mergeCell ref="CV26:DE26"/>
    <mergeCell ref="DF24:DS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2:DS22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3:DS23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DF20:DS20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DF21:DS21"/>
    <mergeCell ref="A20:D20"/>
    <mergeCell ref="E20:T20"/>
    <mergeCell ref="U20:AF20"/>
    <mergeCell ref="AG20:AT20"/>
    <mergeCell ref="AU20:BH20"/>
    <mergeCell ref="BI20:BV20"/>
    <mergeCell ref="E18:T18"/>
    <mergeCell ref="U18:AF18"/>
    <mergeCell ref="AG18:AT18"/>
    <mergeCell ref="AU18:CJ18"/>
    <mergeCell ref="BW20:CJ20"/>
    <mergeCell ref="CK20:CU20"/>
    <mergeCell ref="CV20:DE20"/>
    <mergeCell ref="CK18:CU18"/>
    <mergeCell ref="CV18:DE18"/>
    <mergeCell ref="DF18:DS18"/>
    <mergeCell ref="BW19:CJ19"/>
    <mergeCell ref="CK19:CU19"/>
    <mergeCell ref="CV19:DE19"/>
    <mergeCell ref="DF19:DS19"/>
    <mergeCell ref="A7:DS7"/>
    <mergeCell ref="A9:DS9"/>
    <mergeCell ref="T11:DS11"/>
    <mergeCell ref="AH13:DS13"/>
    <mergeCell ref="A15:DS15"/>
    <mergeCell ref="A17:D17"/>
    <mergeCell ref="E17:T17"/>
    <mergeCell ref="U17:AF17"/>
    <mergeCell ref="AG17:CJ17"/>
    <mergeCell ref="CK17:CU17"/>
    <mergeCell ref="CV17:DE17"/>
    <mergeCell ref="DF17:DS17"/>
    <mergeCell ref="A19:D19"/>
    <mergeCell ref="E19:T19"/>
    <mergeCell ref="U19:AF19"/>
    <mergeCell ref="AG19:AT19"/>
    <mergeCell ref="AU19:BH19"/>
    <mergeCell ref="BI19:BV19"/>
    <mergeCell ref="A18:D18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Y154"/>
  <sheetViews>
    <sheetView zoomScaleNormal="100" workbookViewId="0">
      <selection activeCell="A9" sqref="A9:DS9"/>
    </sheetView>
  </sheetViews>
  <sheetFormatPr defaultColWidth="1.140625" defaultRowHeight="15.75"/>
  <cols>
    <col min="1" max="128" width="1.140625" style="17"/>
    <col min="129" max="129" width="11.5703125" style="17" customWidth="1"/>
    <col min="130" max="384" width="1.140625" style="17"/>
    <col min="385" max="385" width="11.5703125" style="17" customWidth="1"/>
    <col min="386" max="640" width="1.140625" style="17"/>
    <col min="641" max="641" width="11.5703125" style="17" customWidth="1"/>
    <col min="642" max="896" width="1.140625" style="17"/>
    <col min="897" max="897" width="11.5703125" style="17" customWidth="1"/>
    <col min="898" max="1152" width="1.140625" style="17"/>
    <col min="1153" max="1153" width="11.5703125" style="17" customWidth="1"/>
    <col min="1154" max="1408" width="1.140625" style="17"/>
    <col min="1409" max="1409" width="11.5703125" style="17" customWidth="1"/>
    <col min="1410" max="1664" width="1.140625" style="17"/>
    <col min="1665" max="1665" width="11.5703125" style="17" customWidth="1"/>
    <col min="1666" max="1920" width="1.140625" style="17"/>
    <col min="1921" max="1921" width="11.5703125" style="17" customWidth="1"/>
    <col min="1922" max="2176" width="1.140625" style="17"/>
    <col min="2177" max="2177" width="11.5703125" style="17" customWidth="1"/>
    <col min="2178" max="2432" width="1.140625" style="17"/>
    <col min="2433" max="2433" width="11.5703125" style="17" customWidth="1"/>
    <col min="2434" max="2688" width="1.140625" style="17"/>
    <col min="2689" max="2689" width="11.5703125" style="17" customWidth="1"/>
    <col min="2690" max="2944" width="1.140625" style="17"/>
    <col min="2945" max="2945" width="11.5703125" style="17" customWidth="1"/>
    <col min="2946" max="3200" width="1.140625" style="17"/>
    <col min="3201" max="3201" width="11.5703125" style="17" customWidth="1"/>
    <col min="3202" max="3456" width="1.140625" style="17"/>
    <col min="3457" max="3457" width="11.5703125" style="17" customWidth="1"/>
    <col min="3458" max="3712" width="1.140625" style="17"/>
    <col min="3713" max="3713" width="11.5703125" style="17" customWidth="1"/>
    <col min="3714" max="3968" width="1.140625" style="17"/>
    <col min="3969" max="3969" width="11.5703125" style="17" customWidth="1"/>
    <col min="3970" max="4224" width="1.140625" style="17"/>
    <col min="4225" max="4225" width="11.5703125" style="17" customWidth="1"/>
    <col min="4226" max="4480" width="1.140625" style="17"/>
    <col min="4481" max="4481" width="11.5703125" style="17" customWidth="1"/>
    <col min="4482" max="4736" width="1.140625" style="17"/>
    <col min="4737" max="4737" width="11.5703125" style="17" customWidth="1"/>
    <col min="4738" max="4992" width="1.140625" style="17"/>
    <col min="4993" max="4993" width="11.5703125" style="17" customWidth="1"/>
    <col min="4994" max="5248" width="1.140625" style="17"/>
    <col min="5249" max="5249" width="11.5703125" style="17" customWidth="1"/>
    <col min="5250" max="5504" width="1.140625" style="17"/>
    <col min="5505" max="5505" width="11.5703125" style="17" customWidth="1"/>
    <col min="5506" max="5760" width="1.140625" style="17"/>
    <col min="5761" max="5761" width="11.5703125" style="17" customWidth="1"/>
    <col min="5762" max="6016" width="1.140625" style="17"/>
    <col min="6017" max="6017" width="11.5703125" style="17" customWidth="1"/>
    <col min="6018" max="6272" width="1.140625" style="17"/>
    <col min="6273" max="6273" width="11.5703125" style="17" customWidth="1"/>
    <col min="6274" max="6528" width="1.140625" style="17"/>
    <col min="6529" max="6529" width="11.5703125" style="17" customWidth="1"/>
    <col min="6530" max="6784" width="1.140625" style="17"/>
    <col min="6785" max="6785" width="11.5703125" style="17" customWidth="1"/>
    <col min="6786" max="7040" width="1.140625" style="17"/>
    <col min="7041" max="7041" width="11.5703125" style="17" customWidth="1"/>
    <col min="7042" max="7296" width="1.140625" style="17"/>
    <col min="7297" max="7297" width="11.5703125" style="17" customWidth="1"/>
    <col min="7298" max="7552" width="1.140625" style="17"/>
    <col min="7553" max="7553" width="11.5703125" style="17" customWidth="1"/>
    <col min="7554" max="7808" width="1.140625" style="17"/>
    <col min="7809" max="7809" width="11.5703125" style="17" customWidth="1"/>
    <col min="7810" max="8064" width="1.140625" style="17"/>
    <col min="8065" max="8065" width="11.5703125" style="17" customWidth="1"/>
    <col min="8066" max="8320" width="1.140625" style="17"/>
    <col min="8321" max="8321" width="11.5703125" style="17" customWidth="1"/>
    <col min="8322" max="8576" width="1.140625" style="17"/>
    <col min="8577" max="8577" width="11.5703125" style="17" customWidth="1"/>
    <col min="8578" max="8832" width="1.140625" style="17"/>
    <col min="8833" max="8833" width="11.5703125" style="17" customWidth="1"/>
    <col min="8834" max="9088" width="1.140625" style="17"/>
    <col min="9089" max="9089" width="11.5703125" style="17" customWidth="1"/>
    <col min="9090" max="9344" width="1.140625" style="17"/>
    <col min="9345" max="9345" width="11.5703125" style="17" customWidth="1"/>
    <col min="9346" max="9600" width="1.140625" style="17"/>
    <col min="9601" max="9601" width="11.5703125" style="17" customWidth="1"/>
    <col min="9602" max="9856" width="1.140625" style="17"/>
    <col min="9857" max="9857" width="11.5703125" style="17" customWidth="1"/>
    <col min="9858" max="10112" width="1.140625" style="17"/>
    <col min="10113" max="10113" width="11.5703125" style="17" customWidth="1"/>
    <col min="10114" max="10368" width="1.140625" style="17"/>
    <col min="10369" max="10369" width="11.5703125" style="17" customWidth="1"/>
    <col min="10370" max="10624" width="1.140625" style="17"/>
    <col min="10625" max="10625" width="11.5703125" style="17" customWidth="1"/>
    <col min="10626" max="10880" width="1.140625" style="17"/>
    <col min="10881" max="10881" width="11.5703125" style="17" customWidth="1"/>
    <col min="10882" max="11136" width="1.140625" style="17"/>
    <col min="11137" max="11137" width="11.5703125" style="17" customWidth="1"/>
    <col min="11138" max="11392" width="1.140625" style="17"/>
    <col min="11393" max="11393" width="11.5703125" style="17" customWidth="1"/>
    <col min="11394" max="11648" width="1.140625" style="17"/>
    <col min="11649" max="11649" width="11.5703125" style="17" customWidth="1"/>
    <col min="11650" max="11904" width="1.140625" style="17"/>
    <col min="11905" max="11905" width="11.5703125" style="17" customWidth="1"/>
    <col min="11906" max="12160" width="1.140625" style="17"/>
    <col min="12161" max="12161" width="11.5703125" style="17" customWidth="1"/>
    <col min="12162" max="12416" width="1.140625" style="17"/>
    <col min="12417" max="12417" width="11.5703125" style="17" customWidth="1"/>
    <col min="12418" max="12672" width="1.140625" style="17"/>
    <col min="12673" max="12673" width="11.5703125" style="17" customWidth="1"/>
    <col min="12674" max="12928" width="1.140625" style="17"/>
    <col min="12929" max="12929" width="11.5703125" style="17" customWidth="1"/>
    <col min="12930" max="13184" width="1.140625" style="17"/>
    <col min="13185" max="13185" width="11.5703125" style="17" customWidth="1"/>
    <col min="13186" max="13440" width="1.140625" style="17"/>
    <col min="13441" max="13441" width="11.5703125" style="17" customWidth="1"/>
    <col min="13442" max="13696" width="1.140625" style="17"/>
    <col min="13697" max="13697" width="11.5703125" style="17" customWidth="1"/>
    <col min="13698" max="13952" width="1.140625" style="17"/>
    <col min="13953" max="13953" width="11.5703125" style="17" customWidth="1"/>
    <col min="13954" max="14208" width="1.140625" style="17"/>
    <col min="14209" max="14209" width="11.5703125" style="17" customWidth="1"/>
    <col min="14210" max="14464" width="1.140625" style="17"/>
    <col min="14465" max="14465" width="11.5703125" style="17" customWidth="1"/>
    <col min="14466" max="14720" width="1.140625" style="17"/>
    <col min="14721" max="14721" width="11.5703125" style="17" customWidth="1"/>
    <col min="14722" max="14976" width="1.140625" style="17"/>
    <col min="14977" max="14977" width="11.5703125" style="17" customWidth="1"/>
    <col min="14978" max="15232" width="1.140625" style="17"/>
    <col min="15233" max="15233" width="11.5703125" style="17" customWidth="1"/>
    <col min="15234" max="15488" width="1.140625" style="17"/>
    <col min="15489" max="15489" width="11.5703125" style="17" customWidth="1"/>
    <col min="15490" max="15744" width="1.140625" style="17"/>
    <col min="15745" max="15745" width="11.5703125" style="17" customWidth="1"/>
    <col min="15746" max="16000" width="1.140625" style="17"/>
    <col min="16001" max="16001" width="11.5703125" style="17" customWidth="1"/>
    <col min="16002" max="16256" width="1.140625" style="17"/>
    <col min="16257" max="16257" width="11.5703125" style="17" customWidth="1"/>
    <col min="16258" max="16384" width="1.140625" style="17"/>
  </cols>
  <sheetData>
    <row r="1" spans="1:123" s="19" customFormat="1" ht="11.25">
      <c r="DS1" s="20" t="s">
        <v>82</v>
      </c>
    </row>
    <row r="2" spans="1:123" s="19" customFormat="1" ht="11.25">
      <c r="DS2" s="20"/>
    </row>
    <row r="3" spans="1:123" s="19" customFormat="1" ht="11.25">
      <c r="DS3" s="20"/>
    </row>
    <row r="4" spans="1:123" s="21" customFormat="1" ht="11.25">
      <c r="DS4" s="20"/>
    </row>
    <row r="5" spans="1:123" s="22" customFormat="1">
      <c r="DS5" s="18"/>
    </row>
    <row r="7" spans="1:123" s="23" customFormat="1">
      <c r="A7" s="380" t="s">
        <v>83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80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380"/>
      <c r="CI7" s="380"/>
      <c r="CJ7" s="380"/>
      <c r="CK7" s="380"/>
      <c r="CL7" s="380"/>
      <c r="CM7" s="380"/>
      <c r="CN7" s="380"/>
      <c r="CO7" s="380"/>
      <c r="CP7" s="380"/>
      <c r="CQ7" s="380"/>
      <c r="CR7" s="380"/>
      <c r="CS7" s="380"/>
      <c r="CT7" s="380"/>
      <c r="CU7" s="380"/>
      <c r="CV7" s="380"/>
      <c r="CW7" s="380"/>
      <c r="CX7" s="380"/>
      <c r="CY7" s="380"/>
      <c r="CZ7" s="380"/>
      <c r="DA7" s="380"/>
      <c r="DB7" s="380"/>
      <c r="DC7" s="380"/>
      <c r="DD7" s="380"/>
      <c r="DE7" s="380"/>
      <c r="DF7" s="380"/>
      <c r="DG7" s="380"/>
      <c r="DH7" s="380"/>
      <c r="DI7" s="380"/>
      <c r="DJ7" s="380"/>
      <c r="DK7" s="380"/>
      <c r="DL7" s="380"/>
      <c r="DM7" s="380"/>
      <c r="DN7" s="380"/>
      <c r="DO7" s="380"/>
      <c r="DP7" s="380"/>
      <c r="DQ7" s="380"/>
      <c r="DR7" s="380"/>
      <c r="DS7" s="380"/>
    </row>
    <row r="8" spans="1:123" s="25" customFormat="1" ht="9.7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s="23" customFormat="1">
      <c r="A9" s="380" t="s">
        <v>516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</row>
    <row r="10" spans="1:123" s="26" customFormat="1" ht="12.75"/>
    <row r="11" spans="1:123">
      <c r="A11" s="23" t="s">
        <v>84</v>
      </c>
      <c r="T11" s="381" t="s">
        <v>85</v>
      </c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81"/>
      <c r="AV11" s="381"/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381"/>
      <c r="BI11" s="381"/>
      <c r="BJ11" s="381"/>
      <c r="BK11" s="381"/>
      <c r="BL11" s="381"/>
      <c r="BM11" s="381"/>
      <c r="BN11" s="381"/>
      <c r="BO11" s="381"/>
      <c r="BP11" s="381"/>
      <c r="BQ11" s="381"/>
      <c r="BR11" s="381"/>
      <c r="BS11" s="381"/>
      <c r="BT11" s="381"/>
      <c r="BU11" s="381"/>
      <c r="BV11" s="381"/>
      <c r="BW11" s="381"/>
      <c r="BX11" s="381"/>
      <c r="BY11" s="381"/>
      <c r="BZ11" s="381"/>
      <c r="CA11" s="381"/>
      <c r="CB11" s="381"/>
      <c r="CC11" s="381"/>
      <c r="CD11" s="381"/>
      <c r="CE11" s="381"/>
      <c r="CF11" s="381"/>
      <c r="CG11" s="381"/>
      <c r="CH11" s="381"/>
      <c r="CI11" s="381"/>
      <c r="CJ11" s="381"/>
      <c r="CK11" s="381"/>
      <c r="CL11" s="381"/>
      <c r="CM11" s="381"/>
      <c r="CN11" s="381"/>
      <c r="CO11" s="381"/>
      <c r="CP11" s="381"/>
      <c r="CQ11" s="381"/>
      <c r="CR11" s="381"/>
      <c r="CS11" s="381"/>
      <c r="CT11" s="381"/>
      <c r="CU11" s="381"/>
      <c r="CV11" s="381"/>
      <c r="CW11" s="381"/>
      <c r="CX11" s="381"/>
      <c r="CY11" s="381"/>
      <c r="CZ11" s="381"/>
      <c r="DA11" s="381"/>
      <c r="DB11" s="381"/>
      <c r="DC11" s="381"/>
      <c r="DD11" s="381"/>
      <c r="DE11" s="381"/>
      <c r="DF11" s="381"/>
      <c r="DG11" s="381"/>
      <c r="DH11" s="381"/>
      <c r="DI11" s="381"/>
      <c r="DJ11" s="381"/>
      <c r="DK11" s="381"/>
      <c r="DL11" s="381"/>
      <c r="DM11" s="381"/>
      <c r="DN11" s="381"/>
      <c r="DO11" s="381"/>
      <c r="DP11" s="381"/>
      <c r="DQ11" s="381"/>
      <c r="DR11" s="381"/>
      <c r="DS11" s="381"/>
    </row>
    <row r="12" spans="1:123" s="27" customFormat="1" ht="9.75">
      <c r="A12" s="2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23">
      <c r="A13" s="23" t="s">
        <v>86</v>
      </c>
      <c r="AH13" s="382" t="s">
        <v>87</v>
      </c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</row>
    <row r="15" spans="1:123">
      <c r="A15" s="380" t="s">
        <v>88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  <c r="BQ15" s="380"/>
      <c r="BR15" s="380"/>
      <c r="BS15" s="380"/>
      <c r="BT15" s="380"/>
      <c r="BU15" s="380"/>
      <c r="BV15" s="380"/>
      <c r="BW15" s="380"/>
      <c r="BX15" s="380"/>
      <c r="BY15" s="380"/>
      <c r="BZ15" s="380"/>
      <c r="CA15" s="380"/>
      <c r="CB15" s="380"/>
      <c r="CC15" s="380"/>
      <c r="CD15" s="380"/>
      <c r="CE15" s="380"/>
      <c r="CF15" s="380"/>
      <c r="CG15" s="380"/>
      <c r="CH15" s="380"/>
      <c r="CI15" s="380"/>
      <c r="CJ15" s="380"/>
      <c r="CK15" s="380"/>
      <c r="CL15" s="380"/>
      <c r="CM15" s="380"/>
      <c r="CN15" s="380"/>
      <c r="CO15" s="380"/>
      <c r="CP15" s="380"/>
      <c r="CQ15" s="380"/>
      <c r="CR15" s="380"/>
      <c r="CS15" s="380"/>
      <c r="CT15" s="380"/>
      <c r="CU15" s="380"/>
      <c r="CV15" s="380"/>
      <c r="CW15" s="380"/>
      <c r="CX15" s="380"/>
      <c r="CY15" s="380"/>
      <c r="CZ15" s="380"/>
      <c r="DA15" s="380"/>
      <c r="DB15" s="380"/>
      <c r="DC15" s="380"/>
      <c r="DD15" s="380"/>
      <c r="DE15" s="380"/>
      <c r="DF15" s="380"/>
      <c r="DG15" s="380"/>
      <c r="DH15" s="380"/>
      <c r="DI15" s="380"/>
      <c r="DJ15" s="380"/>
      <c r="DK15" s="380"/>
      <c r="DL15" s="380"/>
      <c r="DM15" s="380"/>
      <c r="DN15" s="380"/>
      <c r="DO15" s="380"/>
      <c r="DP15" s="380"/>
      <c r="DQ15" s="380"/>
      <c r="DR15" s="380"/>
      <c r="DS15" s="380"/>
    </row>
    <row r="16" spans="1:123" s="26" customFormat="1" ht="12.75"/>
    <row r="17" spans="1:129" s="26" customFormat="1" ht="12.75">
      <c r="A17" s="377" t="s">
        <v>89</v>
      </c>
      <c r="B17" s="378"/>
      <c r="C17" s="378"/>
      <c r="D17" s="379"/>
      <c r="E17" s="377" t="s">
        <v>90</v>
      </c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9"/>
      <c r="U17" s="377" t="s">
        <v>91</v>
      </c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9"/>
      <c r="AG17" s="383" t="s">
        <v>92</v>
      </c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4"/>
      <c r="BE17" s="384"/>
      <c r="BF17" s="384"/>
      <c r="BG17" s="384"/>
      <c r="BH17" s="384"/>
      <c r="BI17" s="384"/>
      <c r="BJ17" s="384"/>
      <c r="BK17" s="384"/>
      <c r="BL17" s="384"/>
      <c r="BM17" s="384"/>
      <c r="BN17" s="384"/>
      <c r="BO17" s="384"/>
      <c r="BP17" s="384"/>
      <c r="BQ17" s="384"/>
      <c r="BR17" s="384"/>
      <c r="BS17" s="384"/>
      <c r="BT17" s="384"/>
      <c r="BU17" s="384"/>
      <c r="BV17" s="384"/>
      <c r="BW17" s="384"/>
      <c r="BX17" s="384"/>
      <c r="BY17" s="384"/>
      <c r="BZ17" s="384"/>
      <c r="CA17" s="384"/>
      <c r="CB17" s="384"/>
      <c r="CC17" s="384"/>
      <c r="CD17" s="384"/>
      <c r="CE17" s="384"/>
      <c r="CF17" s="384"/>
      <c r="CG17" s="384"/>
      <c r="CH17" s="384"/>
      <c r="CI17" s="384"/>
      <c r="CJ17" s="385"/>
      <c r="CK17" s="377" t="s">
        <v>93</v>
      </c>
      <c r="CL17" s="378"/>
      <c r="CM17" s="378"/>
      <c r="CN17" s="378"/>
      <c r="CO17" s="378"/>
      <c r="CP17" s="378"/>
      <c r="CQ17" s="378"/>
      <c r="CR17" s="378"/>
      <c r="CS17" s="378"/>
      <c r="CT17" s="378"/>
      <c r="CU17" s="379"/>
      <c r="CV17" s="377" t="s">
        <v>94</v>
      </c>
      <c r="CW17" s="378"/>
      <c r="CX17" s="378"/>
      <c r="CY17" s="378"/>
      <c r="CZ17" s="378"/>
      <c r="DA17" s="378"/>
      <c r="DB17" s="378"/>
      <c r="DC17" s="378"/>
      <c r="DD17" s="378"/>
      <c r="DE17" s="379"/>
      <c r="DF17" s="377" t="s">
        <v>95</v>
      </c>
      <c r="DG17" s="378"/>
      <c r="DH17" s="378"/>
      <c r="DI17" s="378"/>
      <c r="DJ17" s="378"/>
      <c r="DK17" s="378"/>
      <c r="DL17" s="378"/>
      <c r="DM17" s="378"/>
      <c r="DN17" s="378"/>
      <c r="DO17" s="378"/>
      <c r="DP17" s="378"/>
      <c r="DQ17" s="378"/>
      <c r="DR17" s="378"/>
      <c r="DS17" s="379"/>
    </row>
    <row r="18" spans="1:129" s="26" customFormat="1" ht="12.75">
      <c r="A18" s="374" t="s">
        <v>96</v>
      </c>
      <c r="B18" s="375"/>
      <c r="C18" s="375"/>
      <c r="D18" s="376"/>
      <c r="E18" s="374" t="s">
        <v>97</v>
      </c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6"/>
      <c r="U18" s="374" t="s">
        <v>98</v>
      </c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6"/>
      <c r="AG18" s="377" t="s">
        <v>99</v>
      </c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9"/>
      <c r="AU18" s="383" t="s">
        <v>79</v>
      </c>
      <c r="AV18" s="384"/>
      <c r="AW18" s="384"/>
      <c r="AX18" s="384"/>
      <c r="AY18" s="384"/>
      <c r="AZ18" s="384"/>
      <c r="BA18" s="384"/>
      <c r="BB18" s="384"/>
      <c r="BC18" s="384"/>
      <c r="BD18" s="384"/>
      <c r="BE18" s="384"/>
      <c r="BF18" s="384"/>
      <c r="BG18" s="384"/>
      <c r="BH18" s="384"/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84"/>
      <c r="BT18" s="384"/>
      <c r="BU18" s="384"/>
      <c r="BV18" s="384"/>
      <c r="BW18" s="384"/>
      <c r="BX18" s="384"/>
      <c r="BY18" s="384"/>
      <c r="BZ18" s="384"/>
      <c r="CA18" s="384"/>
      <c r="CB18" s="384"/>
      <c r="CC18" s="384"/>
      <c r="CD18" s="384"/>
      <c r="CE18" s="384"/>
      <c r="CF18" s="384"/>
      <c r="CG18" s="384"/>
      <c r="CH18" s="384"/>
      <c r="CI18" s="384"/>
      <c r="CJ18" s="385"/>
      <c r="CK18" s="374" t="s">
        <v>100</v>
      </c>
      <c r="CL18" s="375"/>
      <c r="CM18" s="375"/>
      <c r="CN18" s="375"/>
      <c r="CO18" s="375"/>
      <c r="CP18" s="375"/>
      <c r="CQ18" s="375"/>
      <c r="CR18" s="375"/>
      <c r="CS18" s="375"/>
      <c r="CT18" s="375"/>
      <c r="CU18" s="376"/>
      <c r="CV18" s="374" t="s">
        <v>101</v>
      </c>
      <c r="CW18" s="375"/>
      <c r="CX18" s="375"/>
      <c r="CY18" s="375"/>
      <c r="CZ18" s="375"/>
      <c r="DA18" s="375"/>
      <c r="DB18" s="375"/>
      <c r="DC18" s="375"/>
      <c r="DD18" s="375"/>
      <c r="DE18" s="376"/>
      <c r="DF18" s="374" t="s">
        <v>102</v>
      </c>
      <c r="DG18" s="375"/>
      <c r="DH18" s="375"/>
      <c r="DI18" s="375"/>
      <c r="DJ18" s="375"/>
      <c r="DK18" s="375"/>
      <c r="DL18" s="375"/>
      <c r="DM18" s="375"/>
      <c r="DN18" s="375"/>
      <c r="DO18" s="375"/>
      <c r="DP18" s="375"/>
      <c r="DQ18" s="375"/>
      <c r="DR18" s="375"/>
      <c r="DS18" s="376"/>
    </row>
    <row r="19" spans="1:129" s="26" customFormat="1" ht="12.75">
      <c r="A19" s="374"/>
      <c r="B19" s="375"/>
      <c r="C19" s="375"/>
      <c r="D19" s="376"/>
      <c r="E19" s="374" t="s">
        <v>103</v>
      </c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6"/>
      <c r="U19" s="374" t="s">
        <v>104</v>
      </c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6"/>
      <c r="AG19" s="374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6"/>
      <c r="AU19" s="377" t="s">
        <v>105</v>
      </c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9"/>
      <c r="BI19" s="377" t="s">
        <v>106</v>
      </c>
      <c r="BJ19" s="378"/>
      <c r="BK19" s="378"/>
      <c r="BL19" s="378"/>
      <c r="BM19" s="378"/>
      <c r="BN19" s="378"/>
      <c r="BO19" s="378"/>
      <c r="BP19" s="378"/>
      <c r="BQ19" s="378"/>
      <c r="BR19" s="378"/>
      <c r="BS19" s="378"/>
      <c r="BT19" s="378"/>
      <c r="BU19" s="378"/>
      <c r="BV19" s="379"/>
      <c r="BW19" s="377" t="s">
        <v>106</v>
      </c>
      <c r="BX19" s="378"/>
      <c r="BY19" s="378"/>
      <c r="BZ19" s="378"/>
      <c r="CA19" s="378"/>
      <c r="CB19" s="378"/>
      <c r="CC19" s="378"/>
      <c r="CD19" s="378"/>
      <c r="CE19" s="378"/>
      <c r="CF19" s="378"/>
      <c r="CG19" s="378"/>
      <c r="CH19" s="378"/>
      <c r="CI19" s="378"/>
      <c r="CJ19" s="379"/>
      <c r="CK19" s="374" t="s">
        <v>107</v>
      </c>
      <c r="CL19" s="375"/>
      <c r="CM19" s="375"/>
      <c r="CN19" s="375"/>
      <c r="CO19" s="375"/>
      <c r="CP19" s="375"/>
      <c r="CQ19" s="375"/>
      <c r="CR19" s="375"/>
      <c r="CS19" s="375"/>
      <c r="CT19" s="375"/>
      <c r="CU19" s="376"/>
      <c r="CV19" s="374" t="s">
        <v>108</v>
      </c>
      <c r="CW19" s="375"/>
      <c r="CX19" s="375"/>
      <c r="CY19" s="375"/>
      <c r="CZ19" s="375"/>
      <c r="DA19" s="375"/>
      <c r="DB19" s="375"/>
      <c r="DC19" s="375"/>
      <c r="DD19" s="375"/>
      <c r="DE19" s="376"/>
      <c r="DF19" s="374" t="s">
        <v>109</v>
      </c>
      <c r="DG19" s="375"/>
      <c r="DH19" s="375"/>
      <c r="DI19" s="375"/>
      <c r="DJ19" s="375"/>
      <c r="DK19" s="375"/>
      <c r="DL19" s="375"/>
      <c r="DM19" s="375"/>
      <c r="DN19" s="375"/>
      <c r="DO19" s="375"/>
      <c r="DP19" s="375"/>
      <c r="DQ19" s="375"/>
      <c r="DR19" s="375"/>
      <c r="DS19" s="376"/>
    </row>
    <row r="20" spans="1:129" s="26" customFormat="1" ht="12.75">
      <c r="A20" s="374"/>
      <c r="B20" s="375"/>
      <c r="C20" s="375"/>
      <c r="D20" s="376"/>
      <c r="E20" s="374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6"/>
      <c r="U20" s="374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6"/>
      <c r="AG20" s="374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6"/>
      <c r="AU20" s="374" t="s">
        <v>107</v>
      </c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6"/>
      <c r="BI20" s="374" t="s">
        <v>110</v>
      </c>
      <c r="BJ20" s="375"/>
      <c r="BK20" s="375"/>
      <c r="BL20" s="375"/>
      <c r="BM20" s="375"/>
      <c r="BN20" s="375"/>
      <c r="BO20" s="375"/>
      <c r="BP20" s="375"/>
      <c r="BQ20" s="375"/>
      <c r="BR20" s="375"/>
      <c r="BS20" s="375"/>
      <c r="BT20" s="375"/>
      <c r="BU20" s="375"/>
      <c r="BV20" s="376"/>
      <c r="BW20" s="374" t="s">
        <v>111</v>
      </c>
      <c r="BX20" s="375"/>
      <c r="BY20" s="375"/>
      <c r="BZ20" s="375"/>
      <c r="CA20" s="375"/>
      <c r="CB20" s="375"/>
      <c r="CC20" s="375"/>
      <c r="CD20" s="375"/>
      <c r="CE20" s="375"/>
      <c r="CF20" s="375"/>
      <c r="CG20" s="375"/>
      <c r="CH20" s="375"/>
      <c r="CI20" s="375"/>
      <c r="CJ20" s="376"/>
      <c r="CK20" s="374" t="s">
        <v>112</v>
      </c>
      <c r="CL20" s="375"/>
      <c r="CM20" s="375"/>
      <c r="CN20" s="375"/>
      <c r="CO20" s="375"/>
      <c r="CP20" s="375"/>
      <c r="CQ20" s="375"/>
      <c r="CR20" s="375"/>
      <c r="CS20" s="375"/>
      <c r="CT20" s="375"/>
      <c r="CU20" s="376"/>
      <c r="CV20" s="374"/>
      <c r="CW20" s="375"/>
      <c r="CX20" s="375"/>
      <c r="CY20" s="375"/>
      <c r="CZ20" s="375"/>
      <c r="DA20" s="375"/>
      <c r="DB20" s="375"/>
      <c r="DC20" s="375"/>
      <c r="DD20" s="375"/>
      <c r="DE20" s="376"/>
      <c r="DF20" s="374" t="s">
        <v>113</v>
      </c>
      <c r="DG20" s="375"/>
      <c r="DH20" s="375"/>
      <c r="DI20" s="375"/>
      <c r="DJ20" s="375"/>
      <c r="DK20" s="375"/>
      <c r="DL20" s="375"/>
      <c r="DM20" s="375"/>
      <c r="DN20" s="375"/>
      <c r="DO20" s="375"/>
      <c r="DP20" s="375"/>
      <c r="DQ20" s="375"/>
      <c r="DR20" s="375"/>
      <c r="DS20" s="376"/>
    </row>
    <row r="21" spans="1:129" s="26" customFormat="1" ht="12.75">
      <c r="A21" s="374"/>
      <c r="B21" s="375"/>
      <c r="C21" s="375"/>
      <c r="D21" s="376"/>
      <c r="E21" s="374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6"/>
      <c r="U21" s="374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6"/>
      <c r="AG21" s="374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6"/>
      <c r="AU21" s="374" t="s">
        <v>114</v>
      </c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6"/>
      <c r="BI21" s="374" t="s">
        <v>115</v>
      </c>
      <c r="BJ21" s="375"/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6"/>
      <c r="BW21" s="374" t="s">
        <v>115</v>
      </c>
      <c r="BX21" s="375"/>
      <c r="BY21" s="375"/>
      <c r="BZ21" s="375"/>
      <c r="CA21" s="375"/>
      <c r="CB21" s="375"/>
      <c r="CC21" s="375"/>
      <c r="CD21" s="375"/>
      <c r="CE21" s="375"/>
      <c r="CF21" s="375"/>
      <c r="CG21" s="375"/>
      <c r="CH21" s="375"/>
      <c r="CI21" s="375"/>
      <c r="CJ21" s="376"/>
      <c r="CK21" s="374"/>
      <c r="CL21" s="375"/>
      <c r="CM21" s="375"/>
      <c r="CN21" s="375"/>
      <c r="CO21" s="375"/>
      <c r="CP21" s="375"/>
      <c r="CQ21" s="375"/>
      <c r="CR21" s="375"/>
      <c r="CS21" s="375"/>
      <c r="CT21" s="375"/>
      <c r="CU21" s="376"/>
      <c r="CV21" s="374"/>
      <c r="CW21" s="375"/>
      <c r="CX21" s="375"/>
      <c r="CY21" s="375"/>
      <c r="CZ21" s="375"/>
      <c r="DA21" s="375"/>
      <c r="DB21" s="375"/>
      <c r="DC21" s="375"/>
      <c r="DD21" s="375"/>
      <c r="DE21" s="376"/>
      <c r="DF21" s="374" t="s">
        <v>116</v>
      </c>
      <c r="DG21" s="375"/>
      <c r="DH21" s="375"/>
      <c r="DI21" s="375"/>
      <c r="DJ21" s="375"/>
      <c r="DK21" s="375"/>
      <c r="DL21" s="375"/>
      <c r="DM21" s="375"/>
      <c r="DN21" s="375"/>
      <c r="DO21" s="375"/>
      <c r="DP21" s="375"/>
      <c r="DQ21" s="375"/>
      <c r="DR21" s="375"/>
      <c r="DS21" s="376"/>
    </row>
    <row r="22" spans="1:129" s="26" customFormat="1" ht="12.75">
      <c r="A22" s="383">
        <v>1</v>
      </c>
      <c r="B22" s="384"/>
      <c r="C22" s="384"/>
      <c r="D22" s="385"/>
      <c r="E22" s="383">
        <v>2</v>
      </c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5"/>
      <c r="U22" s="383">
        <v>3</v>
      </c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5"/>
      <c r="AG22" s="383">
        <v>4</v>
      </c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5"/>
      <c r="AU22" s="383">
        <v>5</v>
      </c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5"/>
      <c r="BI22" s="383">
        <v>6</v>
      </c>
      <c r="BJ22" s="384"/>
      <c r="BK22" s="384"/>
      <c r="BL22" s="384"/>
      <c r="BM22" s="384"/>
      <c r="BN22" s="384"/>
      <c r="BO22" s="384"/>
      <c r="BP22" s="384"/>
      <c r="BQ22" s="384"/>
      <c r="BR22" s="384"/>
      <c r="BS22" s="384"/>
      <c r="BT22" s="384"/>
      <c r="BU22" s="384"/>
      <c r="BV22" s="385"/>
      <c r="BW22" s="383">
        <v>7</v>
      </c>
      <c r="BX22" s="384"/>
      <c r="BY22" s="384"/>
      <c r="BZ22" s="384"/>
      <c r="CA22" s="384"/>
      <c r="CB22" s="384"/>
      <c r="CC22" s="384"/>
      <c r="CD22" s="384"/>
      <c r="CE22" s="384"/>
      <c r="CF22" s="384"/>
      <c r="CG22" s="384"/>
      <c r="CH22" s="384"/>
      <c r="CI22" s="384"/>
      <c r="CJ22" s="385"/>
      <c r="CK22" s="383">
        <v>8</v>
      </c>
      <c r="CL22" s="384"/>
      <c r="CM22" s="384"/>
      <c r="CN22" s="384"/>
      <c r="CO22" s="384"/>
      <c r="CP22" s="384"/>
      <c r="CQ22" s="384"/>
      <c r="CR22" s="384"/>
      <c r="CS22" s="384"/>
      <c r="CT22" s="384"/>
      <c r="CU22" s="385"/>
      <c r="CV22" s="383">
        <v>9</v>
      </c>
      <c r="CW22" s="384"/>
      <c r="CX22" s="384"/>
      <c r="CY22" s="384"/>
      <c r="CZ22" s="384"/>
      <c r="DA22" s="384"/>
      <c r="DB22" s="384"/>
      <c r="DC22" s="384"/>
      <c r="DD22" s="384"/>
      <c r="DE22" s="385"/>
      <c r="DF22" s="383">
        <v>10</v>
      </c>
      <c r="DG22" s="384"/>
      <c r="DH22" s="384"/>
      <c r="DI22" s="384"/>
      <c r="DJ22" s="384"/>
      <c r="DK22" s="384"/>
      <c r="DL22" s="384"/>
      <c r="DM22" s="384"/>
      <c r="DN22" s="384"/>
      <c r="DO22" s="384"/>
      <c r="DP22" s="384"/>
      <c r="DQ22" s="384"/>
      <c r="DR22" s="384"/>
      <c r="DS22" s="385"/>
    </row>
    <row r="23" spans="1:129" s="26" customFormat="1" ht="39" customHeight="1">
      <c r="A23" s="383">
        <v>1</v>
      </c>
      <c r="B23" s="384"/>
      <c r="C23" s="384"/>
      <c r="D23" s="385"/>
      <c r="E23" s="386" t="s">
        <v>117</v>
      </c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8"/>
      <c r="U23" s="383">
        <v>3</v>
      </c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5"/>
      <c r="AG23" s="389">
        <f>AU23+BI23+BW23</f>
        <v>21139.5</v>
      </c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1"/>
      <c r="AU23" s="389">
        <v>12847.7</v>
      </c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1"/>
      <c r="BI23" s="389">
        <v>0</v>
      </c>
      <c r="BJ23" s="390"/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1"/>
      <c r="BW23" s="389">
        <v>8291.7999999999993</v>
      </c>
      <c r="BX23" s="390"/>
      <c r="BY23" s="390"/>
      <c r="BZ23" s="390"/>
      <c r="CA23" s="390"/>
      <c r="CB23" s="390"/>
      <c r="CC23" s="390"/>
      <c r="CD23" s="390"/>
      <c r="CE23" s="390"/>
      <c r="CF23" s="390"/>
      <c r="CG23" s="390"/>
      <c r="CH23" s="390"/>
      <c r="CI23" s="390"/>
      <c r="CJ23" s="391"/>
      <c r="CK23" s="383">
        <v>25</v>
      </c>
      <c r="CL23" s="384"/>
      <c r="CM23" s="384"/>
      <c r="CN23" s="384"/>
      <c r="CO23" s="384"/>
      <c r="CP23" s="384"/>
      <c r="CQ23" s="384"/>
      <c r="CR23" s="384"/>
      <c r="CS23" s="384"/>
      <c r="CT23" s="384"/>
      <c r="CU23" s="385"/>
      <c r="CV23" s="383">
        <v>15</v>
      </c>
      <c r="CW23" s="384"/>
      <c r="CX23" s="384"/>
      <c r="CY23" s="384"/>
      <c r="CZ23" s="384"/>
      <c r="DA23" s="384"/>
      <c r="DB23" s="384"/>
      <c r="DC23" s="384"/>
      <c r="DD23" s="384"/>
      <c r="DE23" s="385"/>
      <c r="DF23" s="392">
        <f>(U23*((AU23*(1+CK23/100)+BW23)*(1+CV23/100))*12)</f>
        <v>1008148.9949999999</v>
      </c>
      <c r="DG23" s="393"/>
      <c r="DH23" s="393"/>
      <c r="DI23" s="393"/>
      <c r="DJ23" s="393"/>
      <c r="DK23" s="393"/>
      <c r="DL23" s="393"/>
      <c r="DM23" s="393"/>
      <c r="DN23" s="393"/>
      <c r="DO23" s="393"/>
      <c r="DP23" s="393"/>
      <c r="DQ23" s="393"/>
      <c r="DR23" s="393"/>
      <c r="DS23" s="394"/>
      <c r="DY23" s="26">
        <f>DF23/12/U23</f>
        <v>28004.138749999998</v>
      </c>
    </row>
    <row r="24" spans="1:129" s="26" customFormat="1" ht="12.75" customHeight="1">
      <c r="A24" s="383">
        <v>2</v>
      </c>
      <c r="B24" s="384"/>
      <c r="C24" s="384"/>
      <c r="D24" s="385"/>
      <c r="E24" s="386" t="s">
        <v>370</v>
      </c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8"/>
      <c r="U24" s="398">
        <v>21</v>
      </c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400"/>
      <c r="AG24" s="395">
        <f>AU24+BI24+BW24</f>
        <v>15112.289999999999</v>
      </c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7"/>
      <c r="AU24" s="395">
        <v>11640.5</v>
      </c>
      <c r="AV24" s="396"/>
      <c r="AW24" s="396"/>
      <c r="AX24" s="396"/>
      <c r="AY24" s="396"/>
      <c r="AZ24" s="396"/>
      <c r="BA24" s="396"/>
      <c r="BB24" s="396"/>
      <c r="BC24" s="396"/>
      <c r="BD24" s="396"/>
      <c r="BE24" s="396"/>
      <c r="BF24" s="396"/>
      <c r="BG24" s="396"/>
      <c r="BH24" s="397"/>
      <c r="BI24" s="395">
        <v>2533.14</v>
      </c>
      <c r="BJ24" s="396"/>
      <c r="BK24" s="396"/>
      <c r="BL24" s="396"/>
      <c r="BM24" s="396"/>
      <c r="BN24" s="396"/>
      <c r="BO24" s="396"/>
      <c r="BP24" s="396"/>
      <c r="BQ24" s="396"/>
      <c r="BR24" s="396"/>
      <c r="BS24" s="396"/>
      <c r="BT24" s="396"/>
      <c r="BU24" s="396"/>
      <c r="BV24" s="397"/>
      <c r="BW24" s="395">
        <f>3319.6-2380.95</f>
        <v>938.65000000000009</v>
      </c>
      <c r="BX24" s="396"/>
      <c r="BY24" s="396"/>
      <c r="BZ24" s="396"/>
      <c r="CA24" s="396"/>
      <c r="CB24" s="396"/>
      <c r="CC24" s="396"/>
      <c r="CD24" s="396"/>
      <c r="CE24" s="396"/>
      <c r="CF24" s="396"/>
      <c r="CG24" s="396"/>
      <c r="CH24" s="396"/>
      <c r="CI24" s="396"/>
      <c r="CJ24" s="397"/>
      <c r="CK24" s="398">
        <v>25</v>
      </c>
      <c r="CL24" s="399"/>
      <c r="CM24" s="399"/>
      <c r="CN24" s="399"/>
      <c r="CO24" s="399"/>
      <c r="CP24" s="399"/>
      <c r="CQ24" s="399"/>
      <c r="CR24" s="399"/>
      <c r="CS24" s="399"/>
      <c r="CT24" s="399"/>
      <c r="CU24" s="400"/>
      <c r="CV24" s="398">
        <v>15</v>
      </c>
      <c r="CW24" s="399"/>
      <c r="CX24" s="399"/>
      <c r="CY24" s="399"/>
      <c r="CZ24" s="399"/>
      <c r="DA24" s="399"/>
      <c r="DB24" s="399"/>
      <c r="DC24" s="399"/>
      <c r="DD24" s="399"/>
      <c r="DE24" s="400"/>
      <c r="DF24" s="401">
        <f>(U24*((AU24*(1+CK24/100)+BW24+BI24)*(1+CV24/100))*12)</f>
        <v>5222895.8669999996</v>
      </c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2"/>
      <c r="DS24" s="403"/>
      <c r="DY24" s="26">
        <f t="shared" ref="DY24:DY26" si="0">DF24/12/U24</f>
        <v>20725.777249999999</v>
      </c>
    </row>
    <row r="25" spans="1:129" s="26" customFormat="1" ht="25.5" customHeight="1">
      <c r="A25" s="383">
        <v>3</v>
      </c>
      <c r="B25" s="384"/>
      <c r="C25" s="384"/>
      <c r="D25" s="385"/>
      <c r="E25" s="386" t="s">
        <v>371</v>
      </c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8"/>
      <c r="U25" s="398">
        <v>6</v>
      </c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400"/>
      <c r="AG25" s="395">
        <f>AU25+BI25+BW25</f>
        <v>12146.720000000001</v>
      </c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7"/>
      <c r="AU25" s="395">
        <v>7002.9</v>
      </c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7"/>
      <c r="BI25" s="395">
        <v>84.02</v>
      </c>
      <c r="BJ25" s="396"/>
      <c r="BK25" s="396"/>
      <c r="BL25" s="396"/>
      <c r="BM25" s="396"/>
      <c r="BN25" s="396"/>
      <c r="BO25" s="396"/>
      <c r="BP25" s="396"/>
      <c r="BQ25" s="396"/>
      <c r="BR25" s="396"/>
      <c r="BS25" s="396"/>
      <c r="BT25" s="396"/>
      <c r="BU25" s="396"/>
      <c r="BV25" s="397"/>
      <c r="BW25" s="395">
        <v>5059.8</v>
      </c>
      <c r="BX25" s="396"/>
      <c r="BY25" s="396"/>
      <c r="BZ25" s="396"/>
      <c r="CA25" s="396"/>
      <c r="CB25" s="396"/>
      <c r="CC25" s="396"/>
      <c r="CD25" s="396"/>
      <c r="CE25" s="396"/>
      <c r="CF25" s="396"/>
      <c r="CG25" s="396"/>
      <c r="CH25" s="396"/>
      <c r="CI25" s="396"/>
      <c r="CJ25" s="397"/>
      <c r="CK25" s="398">
        <v>0</v>
      </c>
      <c r="CL25" s="399"/>
      <c r="CM25" s="399"/>
      <c r="CN25" s="399"/>
      <c r="CO25" s="399"/>
      <c r="CP25" s="399"/>
      <c r="CQ25" s="399"/>
      <c r="CR25" s="399"/>
      <c r="CS25" s="399"/>
      <c r="CT25" s="399"/>
      <c r="CU25" s="400"/>
      <c r="CV25" s="398">
        <v>15</v>
      </c>
      <c r="CW25" s="399"/>
      <c r="CX25" s="399"/>
      <c r="CY25" s="399"/>
      <c r="CZ25" s="399"/>
      <c r="DA25" s="399"/>
      <c r="DB25" s="399"/>
      <c r="DC25" s="399"/>
      <c r="DD25" s="399"/>
      <c r="DE25" s="400"/>
      <c r="DF25" s="401">
        <f>(U25*((AU25*(1+CK25/100)+BW25+BI25)*(1+CV25/100))*12)+179.7</f>
        <v>1005928.1159999999</v>
      </c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3"/>
      <c r="DY25" s="26">
        <f t="shared" si="0"/>
        <v>13971.223833333332</v>
      </c>
    </row>
    <row r="26" spans="1:129" s="26" customFormat="1" ht="25.5" customHeight="1">
      <c r="A26" s="383">
        <v>4</v>
      </c>
      <c r="B26" s="384"/>
      <c r="C26" s="384"/>
      <c r="D26" s="385"/>
      <c r="E26" s="386" t="s">
        <v>118</v>
      </c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8"/>
      <c r="U26" s="398">
        <v>13</v>
      </c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400"/>
      <c r="AG26" s="395">
        <f>AU26+BI26+BW26</f>
        <v>15243.73</v>
      </c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  <c r="AT26" s="397"/>
      <c r="AU26" s="395">
        <v>9545.83</v>
      </c>
      <c r="AV26" s="396"/>
      <c r="AW26" s="396"/>
      <c r="AX26" s="396"/>
      <c r="AY26" s="396"/>
      <c r="AZ26" s="396"/>
      <c r="BA26" s="396"/>
      <c r="BB26" s="396"/>
      <c r="BC26" s="396"/>
      <c r="BD26" s="396"/>
      <c r="BE26" s="396"/>
      <c r="BF26" s="396"/>
      <c r="BG26" s="396"/>
      <c r="BH26" s="397"/>
      <c r="BI26" s="395">
        <v>605.70000000000005</v>
      </c>
      <c r="BJ26" s="396"/>
      <c r="BK26" s="396"/>
      <c r="BL26" s="396"/>
      <c r="BM26" s="396"/>
      <c r="BN26" s="396"/>
      <c r="BO26" s="396"/>
      <c r="BP26" s="396"/>
      <c r="BQ26" s="396"/>
      <c r="BR26" s="396"/>
      <c r="BS26" s="396"/>
      <c r="BT26" s="396"/>
      <c r="BU26" s="396"/>
      <c r="BV26" s="397"/>
      <c r="BW26" s="395">
        <v>5092.2</v>
      </c>
      <c r="BX26" s="396"/>
      <c r="BY26" s="396"/>
      <c r="BZ26" s="396"/>
      <c r="CA26" s="396"/>
      <c r="CB26" s="396"/>
      <c r="CC26" s="396"/>
      <c r="CD26" s="396"/>
      <c r="CE26" s="396"/>
      <c r="CF26" s="396"/>
      <c r="CG26" s="396"/>
      <c r="CH26" s="396"/>
      <c r="CI26" s="396"/>
      <c r="CJ26" s="397"/>
      <c r="CK26" s="398">
        <v>0</v>
      </c>
      <c r="CL26" s="399"/>
      <c r="CM26" s="399"/>
      <c r="CN26" s="399"/>
      <c r="CO26" s="399"/>
      <c r="CP26" s="399"/>
      <c r="CQ26" s="399"/>
      <c r="CR26" s="399"/>
      <c r="CS26" s="399"/>
      <c r="CT26" s="399"/>
      <c r="CU26" s="400"/>
      <c r="CV26" s="398">
        <v>15</v>
      </c>
      <c r="CW26" s="399"/>
      <c r="CX26" s="399"/>
      <c r="CY26" s="399"/>
      <c r="CZ26" s="399"/>
      <c r="DA26" s="399"/>
      <c r="DB26" s="399"/>
      <c r="DC26" s="399"/>
      <c r="DD26" s="399"/>
      <c r="DE26" s="400"/>
      <c r="DF26" s="401">
        <f>(U26*((AU26*(1+CK26/100)+BW26+BI26)*(1+CV26/100))*12)</f>
        <v>2734725.162</v>
      </c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3"/>
      <c r="DY26" s="26">
        <f t="shared" si="0"/>
        <v>17530.289499999999</v>
      </c>
    </row>
    <row r="27" spans="1:129" s="26" customFormat="1" ht="12.75">
      <c r="A27" s="404" t="s">
        <v>119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6"/>
      <c r="U27" s="398">
        <f>SUM(U23:AF26)</f>
        <v>43</v>
      </c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400"/>
      <c r="AG27" s="398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400"/>
      <c r="AU27" s="398" t="s">
        <v>9</v>
      </c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400"/>
      <c r="BI27" s="398" t="s">
        <v>9</v>
      </c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400"/>
      <c r="BW27" s="398" t="s">
        <v>9</v>
      </c>
      <c r="BX27" s="399"/>
      <c r="BY27" s="399"/>
      <c r="BZ27" s="399"/>
      <c r="CA27" s="399"/>
      <c r="CB27" s="399"/>
      <c r="CC27" s="399"/>
      <c r="CD27" s="399"/>
      <c r="CE27" s="399"/>
      <c r="CF27" s="399"/>
      <c r="CG27" s="399"/>
      <c r="CH27" s="399"/>
      <c r="CI27" s="399"/>
      <c r="CJ27" s="400"/>
      <c r="CK27" s="410" t="s">
        <v>9</v>
      </c>
      <c r="CL27" s="411"/>
      <c r="CM27" s="411"/>
      <c r="CN27" s="411"/>
      <c r="CO27" s="411"/>
      <c r="CP27" s="411"/>
      <c r="CQ27" s="411"/>
      <c r="CR27" s="411"/>
      <c r="CS27" s="411"/>
      <c r="CT27" s="411"/>
      <c r="CU27" s="412"/>
      <c r="CV27" s="398" t="s">
        <v>9</v>
      </c>
      <c r="CW27" s="399"/>
      <c r="CX27" s="399"/>
      <c r="CY27" s="399"/>
      <c r="CZ27" s="399"/>
      <c r="DA27" s="399"/>
      <c r="DB27" s="399"/>
      <c r="DC27" s="399"/>
      <c r="DD27" s="399"/>
      <c r="DE27" s="400"/>
      <c r="DF27" s="413">
        <f>SUM(DF23:DS26)</f>
        <v>9971698.1400000006</v>
      </c>
      <c r="DG27" s="414"/>
      <c r="DH27" s="414"/>
      <c r="DI27" s="414"/>
      <c r="DJ27" s="414"/>
      <c r="DK27" s="414"/>
      <c r="DL27" s="414"/>
      <c r="DM27" s="414"/>
      <c r="DN27" s="414"/>
      <c r="DO27" s="414"/>
      <c r="DP27" s="414"/>
      <c r="DQ27" s="414"/>
      <c r="DR27" s="414"/>
      <c r="DS27" s="415"/>
      <c r="DY27" s="29">
        <f>DF27/12</f>
        <v>830974.84500000009</v>
      </c>
    </row>
    <row r="28" spans="1:129" s="26" customFormat="1" ht="12.75">
      <c r="A28" s="416" t="s">
        <v>120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8"/>
      <c r="U28" s="398">
        <f>U27</f>
        <v>43</v>
      </c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400"/>
      <c r="AG28" s="398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400"/>
      <c r="AU28" s="398" t="s">
        <v>9</v>
      </c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400"/>
      <c r="BI28" s="398" t="s">
        <v>9</v>
      </c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400"/>
      <c r="BW28" s="398" t="s">
        <v>9</v>
      </c>
      <c r="BX28" s="399"/>
      <c r="BY28" s="399"/>
      <c r="BZ28" s="399"/>
      <c r="CA28" s="399"/>
      <c r="CB28" s="399"/>
      <c r="CC28" s="399"/>
      <c r="CD28" s="399"/>
      <c r="CE28" s="399"/>
      <c r="CF28" s="399"/>
      <c r="CG28" s="399"/>
      <c r="CH28" s="399"/>
      <c r="CI28" s="399"/>
      <c r="CJ28" s="400"/>
      <c r="CK28" s="410" t="s">
        <v>9</v>
      </c>
      <c r="CL28" s="411"/>
      <c r="CM28" s="411"/>
      <c r="CN28" s="411"/>
      <c r="CO28" s="411"/>
      <c r="CP28" s="411"/>
      <c r="CQ28" s="411"/>
      <c r="CR28" s="411"/>
      <c r="CS28" s="411"/>
      <c r="CT28" s="411"/>
      <c r="CU28" s="412"/>
      <c r="CV28" s="398" t="s">
        <v>9</v>
      </c>
      <c r="CW28" s="399"/>
      <c r="CX28" s="399"/>
      <c r="CY28" s="399"/>
      <c r="CZ28" s="399"/>
      <c r="DA28" s="399"/>
      <c r="DB28" s="399"/>
      <c r="DC28" s="399"/>
      <c r="DD28" s="399"/>
      <c r="DE28" s="400"/>
      <c r="DF28" s="407">
        <v>7698500</v>
      </c>
      <c r="DG28" s="408"/>
      <c r="DH28" s="408"/>
      <c r="DI28" s="408"/>
      <c r="DJ28" s="408"/>
      <c r="DK28" s="408"/>
      <c r="DL28" s="408"/>
      <c r="DM28" s="408"/>
      <c r="DN28" s="408"/>
      <c r="DO28" s="408"/>
      <c r="DP28" s="408"/>
      <c r="DQ28" s="408"/>
      <c r="DR28" s="408"/>
      <c r="DS28" s="409"/>
      <c r="DY28" s="26">
        <v>888500.47</v>
      </c>
    </row>
    <row r="29" spans="1:129" s="26" customFormat="1" ht="12.75">
      <c r="DY29" s="34">
        <f>9768000-DF27</f>
        <v>-203698.1400000006</v>
      </c>
    </row>
    <row r="30" spans="1:129" s="26" customFormat="1" ht="12.75">
      <c r="DY30" s="29">
        <f>DY27-DY28</f>
        <v>-57525.624999999884</v>
      </c>
    </row>
    <row r="31" spans="1:129" s="26" customFormat="1" ht="12.75"/>
    <row r="32" spans="1:129" s="26" customFormat="1" ht="12.75"/>
    <row r="33" s="26" customFormat="1" ht="12.75"/>
    <row r="34" s="26" customFormat="1" ht="12.75"/>
    <row r="35" s="26" customFormat="1" ht="12.75"/>
    <row r="36" s="26" customFormat="1" ht="12.75"/>
    <row r="37" s="26" customFormat="1" ht="12.75"/>
    <row r="38" s="26" customFormat="1" ht="12.75"/>
    <row r="39" s="26" customFormat="1" ht="12.75"/>
    <row r="40" s="26" customFormat="1" ht="12.75"/>
    <row r="41" s="26" customFormat="1" ht="12.75"/>
    <row r="42" s="26" customFormat="1" ht="12.75"/>
    <row r="43" s="26" customFormat="1" ht="12.75"/>
    <row r="44" s="26" customFormat="1" ht="12.75"/>
    <row r="45" s="26" customFormat="1" ht="12.75"/>
    <row r="46" s="26" customFormat="1" ht="12.75"/>
    <row r="47" s="26" customFormat="1" ht="12.75"/>
    <row r="48" s="26" customFormat="1" ht="12.75"/>
    <row r="49" s="26" customFormat="1" ht="12.75"/>
    <row r="50" s="26" customFormat="1" ht="12.75"/>
    <row r="51" s="26" customFormat="1" ht="12.75"/>
    <row r="52" s="26" customFormat="1" ht="12.75"/>
    <row r="53" s="26" customFormat="1" ht="12.75"/>
    <row r="54" s="26" customFormat="1" ht="12.75"/>
    <row r="55" s="26" customFormat="1" ht="12.75"/>
    <row r="56" s="26" customFormat="1" ht="12.75"/>
    <row r="57" s="26" customFormat="1" ht="12.75"/>
    <row r="58" s="26" customFormat="1" ht="12.75"/>
    <row r="59" s="26" customFormat="1" ht="12.75"/>
    <row r="60" s="26" customFormat="1" ht="12.75"/>
    <row r="61" s="26" customFormat="1" ht="12.75"/>
    <row r="62" s="26" customFormat="1" ht="12.75"/>
    <row r="63" s="26" customFormat="1" ht="12.75"/>
    <row r="64" s="26" customFormat="1" ht="12.75"/>
    <row r="65" s="26" customFormat="1" ht="12.75"/>
    <row r="66" s="26" customFormat="1" ht="12.75"/>
    <row r="67" s="26" customFormat="1" ht="12.75"/>
    <row r="68" s="26" customFormat="1" ht="12.75"/>
    <row r="69" s="26" customFormat="1" ht="12.75"/>
    <row r="70" s="26" customFormat="1" ht="12.75"/>
    <row r="71" s="26" customFormat="1" ht="12.75"/>
    <row r="72" s="26" customFormat="1" ht="12.75"/>
    <row r="73" s="26" customFormat="1" ht="12.75"/>
    <row r="74" s="26" customFormat="1" ht="12.75"/>
    <row r="75" s="26" customFormat="1" ht="12.75"/>
    <row r="76" s="26" customFormat="1" ht="12.75"/>
    <row r="77" s="26" customFormat="1" ht="12.75"/>
    <row r="78" s="26" customFormat="1" ht="12.75"/>
    <row r="79" s="26" customFormat="1" ht="12.75"/>
    <row r="80" s="26" customFormat="1" ht="12.75"/>
    <row r="81" s="26" customFormat="1" ht="12.75"/>
    <row r="82" s="26" customFormat="1" ht="12.75"/>
    <row r="83" s="26" customFormat="1" ht="12.75"/>
    <row r="84" s="26" customFormat="1" ht="12.75"/>
    <row r="85" s="26" customFormat="1" ht="12.75"/>
    <row r="86" s="26" customFormat="1" ht="12.75"/>
    <row r="87" s="26" customFormat="1" ht="12.75"/>
    <row r="88" s="26" customFormat="1" ht="12.75"/>
    <row r="89" s="26" customFormat="1" ht="12.75"/>
    <row r="90" s="26" customFormat="1" ht="12.75"/>
    <row r="91" s="26" customFormat="1" ht="12.75"/>
    <row r="92" s="26" customFormat="1" ht="12.75"/>
    <row r="93" s="26" customFormat="1" ht="12.75"/>
    <row r="94" s="26" customFormat="1" ht="12.75"/>
    <row r="95" s="26" customFormat="1" ht="12.75"/>
    <row r="96" s="26" customFormat="1" ht="12.75"/>
    <row r="97" s="26" customFormat="1" ht="12.75"/>
    <row r="98" s="26" customFormat="1" ht="12.75"/>
    <row r="99" s="26" customFormat="1" ht="12.75"/>
    <row r="100" s="26" customFormat="1" ht="12.75"/>
    <row r="101" s="26" customFormat="1" ht="12.75"/>
    <row r="102" s="26" customFormat="1" ht="12.75"/>
    <row r="103" s="26" customFormat="1" ht="12.75"/>
    <row r="104" s="26" customFormat="1" ht="12.75"/>
    <row r="105" s="26" customFormat="1" ht="12.75"/>
    <row r="106" s="26" customFormat="1" ht="12.75"/>
    <row r="107" s="26" customFormat="1" ht="12.75"/>
    <row r="108" s="26" customFormat="1" ht="12.75"/>
    <row r="109" s="26" customFormat="1" ht="12.75"/>
    <row r="110" s="26" customFormat="1" ht="12.75"/>
    <row r="111" s="26" customFormat="1" ht="12.75"/>
    <row r="112" s="26" customFormat="1" ht="12.75"/>
    <row r="113" s="26" customFormat="1" ht="12.75"/>
    <row r="114" s="26" customFormat="1" ht="12.75"/>
    <row r="115" s="26" customFormat="1" ht="12.75"/>
    <row r="116" s="26" customFormat="1" ht="12.75"/>
    <row r="117" s="26" customFormat="1" ht="12.75"/>
    <row r="118" s="26" customFormat="1" ht="12.75"/>
    <row r="119" s="26" customFormat="1" ht="12.75"/>
    <row r="120" s="26" customFormat="1" ht="12.75"/>
    <row r="121" s="26" customFormat="1" ht="12.75"/>
    <row r="122" s="26" customFormat="1" ht="12.75"/>
    <row r="123" s="26" customFormat="1" ht="12.75"/>
    <row r="124" s="26" customFormat="1" ht="12.75"/>
    <row r="125" s="26" customFormat="1" ht="12.75"/>
    <row r="126" s="26" customFormat="1" ht="12.75"/>
    <row r="127" s="26" customFormat="1" ht="12.75"/>
    <row r="128" s="26" customFormat="1" ht="12.75"/>
    <row r="129" s="26" customFormat="1" ht="12.75"/>
    <row r="130" s="26" customFormat="1" ht="12.75"/>
    <row r="131" s="26" customFormat="1" ht="12.75"/>
    <row r="132" s="26" customFormat="1" ht="12.75"/>
    <row r="133" s="26" customFormat="1" ht="12.75"/>
    <row r="134" s="26" customFormat="1" ht="12.75"/>
    <row r="135" s="26" customFormat="1" ht="12.75"/>
    <row r="136" s="26" customFormat="1" ht="12.75"/>
    <row r="137" s="26" customFormat="1" ht="12.75"/>
    <row r="138" s="26" customFormat="1" ht="12.75"/>
    <row r="139" s="26" customFormat="1" ht="12.75"/>
    <row r="140" s="26" customFormat="1" ht="12.75"/>
    <row r="141" s="26" customFormat="1" ht="12.75"/>
    <row r="142" s="26" customFormat="1" ht="12.75"/>
    <row r="143" s="26" customFormat="1" ht="12.75"/>
    <row r="144" s="26" customFormat="1" ht="12.75"/>
    <row r="145" s="26" customFormat="1" ht="12.75"/>
    <row r="146" s="26" customFormat="1" ht="12.75"/>
    <row r="147" s="26" customFormat="1" ht="12.75"/>
    <row r="148" s="26" customFormat="1" ht="12.75"/>
    <row r="149" s="26" customFormat="1" ht="12.75"/>
    <row r="150" s="26" customFormat="1" ht="12.75"/>
    <row r="151" s="26" customFormat="1" ht="12.75"/>
    <row r="152" s="26" customFormat="1" ht="12.75"/>
    <row r="153" s="26" customFormat="1" ht="12.75"/>
    <row r="154" s="26" customFormat="1" ht="12.75"/>
  </sheetData>
  <mergeCells count="118">
    <mergeCell ref="DF26:DS26"/>
    <mergeCell ref="A27:T27"/>
    <mergeCell ref="U27:AF27"/>
    <mergeCell ref="AG27:AT27"/>
    <mergeCell ref="AU27:BH27"/>
    <mergeCell ref="BI27:BV27"/>
    <mergeCell ref="BW27:CJ27"/>
    <mergeCell ref="CV28:DE28"/>
    <mergeCell ref="DF28:DS28"/>
    <mergeCell ref="CK27:CU27"/>
    <mergeCell ref="CV27:DE27"/>
    <mergeCell ref="DF27:DS27"/>
    <mergeCell ref="A28:T28"/>
    <mergeCell ref="U28:AF28"/>
    <mergeCell ref="AG28:AT28"/>
    <mergeCell ref="AU28:BH28"/>
    <mergeCell ref="BI28:BV28"/>
    <mergeCell ref="BW28:CJ28"/>
    <mergeCell ref="CK28:CU28"/>
    <mergeCell ref="A26:D26"/>
    <mergeCell ref="E26:T26"/>
    <mergeCell ref="U26:AF26"/>
    <mergeCell ref="AG26:AT26"/>
    <mergeCell ref="AU26:BH26"/>
    <mergeCell ref="BI26:BV26"/>
    <mergeCell ref="BW26:CJ26"/>
    <mergeCell ref="CK26:CU26"/>
    <mergeCell ref="CV26:DE26"/>
    <mergeCell ref="DF24:DS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2:DS22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3:DS23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DF20:DS20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DF21:DS21"/>
    <mergeCell ref="A20:D20"/>
    <mergeCell ref="E20:T20"/>
    <mergeCell ref="U20:AF20"/>
    <mergeCell ref="AG20:AT20"/>
    <mergeCell ref="AU20:BH20"/>
    <mergeCell ref="BI20:BV20"/>
    <mergeCell ref="E18:T18"/>
    <mergeCell ref="U18:AF18"/>
    <mergeCell ref="AG18:AT18"/>
    <mergeCell ref="AU18:CJ18"/>
    <mergeCell ref="BW20:CJ20"/>
    <mergeCell ref="CK20:CU20"/>
    <mergeCell ref="CV20:DE20"/>
    <mergeCell ref="CK18:CU18"/>
    <mergeCell ref="CV18:DE18"/>
    <mergeCell ref="DF18:DS18"/>
    <mergeCell ref="BW19:CJ19"/>
    <mergeCell ref="CK19:CU19"/>
    <mergeCell ref="CV19:DE19"/>
    <mergeCell ref="DF19:DS19"/>
    <mergeCell ref="A7:DS7"/>
    <mergeCell ref="A9:DS9"/>
    <mergeCell ref="T11:DS11"/>
    <mergeCell ref="AH13:DS13"/>
    <mergeCell ref="A15:DS15"/>
    <mergeCell ref="A17:D17"/>
    <mergeCell ref="E17:T17"/>
    <mergeCell ref="U17:AF17"/>
    <mergeCell ref="AG17:CJ17"/>
    <mergeCell ref="CK17:CU17"/>
    <mergeCell ref="CV17:DE17"/>
    <mergeCell ref="DF17:DS17"/>
    <mergeCell ref="A19:D19"/>
    <mergeCell ref="E19:T19"/>
    <mergeCell ref="U19:AF19"/>
    <mergeCell ref="AG19:AT19"/>
    <mergeCell ref="AU19:BH19"/>
    <mergeCell ref="BI19:BV19"/>
    <mergeCell ref="A18:D18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DY171"/>
  <sheetViews>
    <sheetView zoomScaleNormal="100" workbookViewId="0">
      <selection activeCell="A9" sqref="A9:DS9"/>
    </sheetView>
  </sheetViews>
  <sheetFormatPr defaultColWidth="1.140625" defaultRowHeight="15.75"/>
  <cols>
    <col min="1" max="128" width="1.140625" style="17"/>
    <col min="129" max="129" width="11.5703125" style="17" customWidth="1"/>
    <col min="130" max="384" width="1.140625" style="17"/>
    <col min="385" max="385" width="11.5703125" style="17" customWidth="1"/>
    <col min="386" max="640" width="1.140625" style="17"/>
    <col min="641" max="641" width="11.5703125" style="17" customWidth="1"/>
    <col min="642" max="896" width="1.140625" style="17"/>
    <col min="897" max="897" width="11.5703125" style="17" customWidth="1"/>
    <col min="898" max="1152" width="1.140625" style="17"/>
    <col min="1153" max="1153" width="11.5703125" style="17" customWidth="1"/>
    <col min="1154" max="1408" width="1.140625" style="17"/>
    <col min="1409" max="1409" width="11.5703125" style="17" customWidth="1"/>
    <col min="1410" max="1664" width="1.140625" style="17"/>
    <col min="1665" max="1665" width="11.5703125" style="17" customWidth="1"/>
    <col min="1666" max="1920" width="1.140625" style="17"/>
    <col min="1921" max="1921" width="11.5703125" style="17" customWidth="1"/>
    <col min="1922" max="2176" width="1.140625" style="17"/>
    <col min="2177" max="2177" width="11.5703125" style="17" customWidth="1"/>
    <col min="2178" max="2432" width="1.140625" style="17"/>
    <col min="2433" max="2433" width="11.5703125" style="17" customWidth="1"/>
    <col min="2434" max="2688" width="1.140625" style="17"/>
    <col min="2689" max="2689" width="11.5703125" style="17" customWidth="1"/>
    <col min="2690" max="2944" width="1.140625" style="17"/>
    <col min="2945" max="2945" width="11.5703125" style="17" customWidth="1"/>
    <col min="2946" max="3200" width="1.140625" style="17"/>
    <col min="3201" max="3201" width="11.5703125" style="17" customWidth="1"/>
    <col min="3202" max="3456" width="1.140625" style="17"/>
    <col min="3457" max="3457" width="11.5703125" style="17" customWidth="1"/>
    <col min="3458" max="3712" width="1.140625" style="17"/>
    <col min="3713" max="3713" width="11.5703125" style="17" customWidth="1"/>
    <col min="3714" max="3968" width="1.140625" style="17"/>
    <col min="3969" max="3969" width="11.5703125" style="17" customWidth="1"/>
    <col min="3970" max="4224" width="1.140625" style="17"/>
    <col min="4225" max="4225" width="11.5703125" style="17" customWidth="1"/>
    <col min="4226" max="4480" width="1.140625" style="17"/>
    <col min="4481" max="4481" width="11.5703125" style="17" customWidth="1"/>
    <col min="4482" max="4736" width="1.140625" style="17"/>
    <col min="4737" max="4737" width="11.5703125" style="17" customWidth="1"/>
    <col min="4738" max="4992" width="1.140625" style="17"/>
    <col min="4993" max="4993" width="11.5703125" style="17" customWidth="1"/>
    <col min="4994" max="5248" width="1.140625" style="17"/>
    <col min="5249" max="5249" width="11.5703125" style="17" customWidth="1"/>
    <col min="5250" max="5504" width="1.140625" style="17"/>
    <col min="5505" max="5505" width="11.5703125" style="17" customWidth="1"/>
    <col min="5506" max="5760" width="1.140625" style="17"/>
    <col min="5761" max="5761" width="11.5703125" style="17" customWidth="1"/>
    <col min="5762" max="6016" width="1.140625" style="17"/>
    <col min="6017" max="6017" width="11.5703125" style="17" customWidth="1"/>
    <col min="6018" max="6272" width="1.140625" style="17"/>
    <col min="6273" max="6273" width="11.5703125" style="17" customWidth="1"/>
    <col min="6274" max="6528" width="1.140625" style="17"/>
    <col min="6529" max="6529" width="11.5703125" style="17" customWidth="1"/>
    <col min="6530" max="6784" width="1.140625" style="17"/>
    <col min="6785" max="6785" width="11.5703125" style="17" customWidth="1"/>
    <col min="6786" max="7040" width="1.140625" style="17"/>
    <col min="7041" max="7041" width="11.5703125" style="17" customWidth="1"/>
    <col min="7042" max="7296" width="1.140625" style="17"/>
    <col min="7297" max="7297" width="11.5703125" style="17" customWidth="1"/>
    <col min="7298" max="7552" width="1.140625" style="17"/>
    <col min="7553" max="7553" width="11.5703125" style="17" customWidth="1"/>
    <col min="7554" max="7808" width="1.140625" style="17"/>
    <col min="7809" max="7809" width="11.5703125" style="17" customWidth="1"/>
    <col min="7810" max="8064" width="1.140625" style="17"/>
    <col min="8065" max="8065" width="11.5703125" style="17" customWidth="1"/>
    <col min="8066" max="8320" width="1.140625" style="17"/>
    <col min="8321" max="8321" width="11.5703125" style="17" customWidth="1"/>
    <col min="8322" max="8576" width="1.140625" style="17"/>
    <col min="8577" max="8577" width="11.5703125" style="17" customWidth="1"/>
    <col min="8578" max="8832" width="1.140625" style="17"/>
    <col min="8833" max="8833" width="11.5703125" style="17" customWidth="1"/>
    <col min="8834" max="9088" width="1.140625" style="17"/>
    <col min="9089" max="9089" width="11.5703125" style="17" customWidth="1"/>
    <col min="9090" max="9344" width="1.140625" style="17"/>
    <col min="9345" max="9345" width="11.5703125" style="17" customWidth="1"/>
    <col min="9346" max="9600" width="1.140625" style="17"/>
    <col min="9601" max="9601" width="11.5703125" style="17" customWidth="1"/>
    <col min="9602" max="9856" width="1.140625" style="17"/>
    <col min="9857" max="9857" width="11.5703125" style="17" customWidth="1"/>
    <col min="9858" max="10112" width="1.140625" style="17"/>
    <col min="10113" max="10113" width="11.5703125" style="17" customWidth="1"/>
    <col min="10114" max="10368" width="1.140625" style="17"/>
    <col min="10369" max="10369" width="11.5703125" style="17" customWidth="1"/>
    <col min="10370" max="10624" width="1.140625" style="17"/>
    <col min="10625" max="10625" width="11.5703125" style="17" customWidth="1"/>
    <col min="10626" max="10880" width="1.140625" style="17"/>
    <col min="10881" max="10881" width="11.5703125" style="17" customWidth="1"/>
    <col min="10882" max="11136" width="1.140625" style="17"/>
    <col min="11137" max="11137" width="11.5703125" style="17" customWidth="1"/>
    <col min="11138" max="11392" width="1.140625" style="17"/>
    <col min="11393" max="11393" width="11.5703125" style="17" customWidth="1"/>
    <col min="11394" max="11648" width="1.140625" style="17"/>
    <col min="11649" max="11649" width="11.5703125" style="17" customWidth="1"/>
    <col min="11650" max="11904" width="1.140625" style="17"/>
    <col min="11905" max="11905" width="11.5703125" style="17" customWidth="1"/>
    <col min="11906" max="12160" width="1.140625" style="17"/>
    <col min="12161" max="12161" width="11.5703125" style="17" customWidth="1"/>
    <col min="12162" max="12416" width="1.140625" style="17"/>
    <col min="12417" max="12417" width="11.5703125" style="17" customWidth="1"/>
    <col min="12418" max="12672" width="1.140625" style="17"/>
    <col min="12673" max="12673" width="11.5703125" style="17" customWidth="1"/>
    <col min="12674" max="12928" width="1.140625" style="17"/>
    <col min="12929" max="12929" width="11.5703125" style="17" customWidth="1"/>
    <col min="12930" max="13184" width="1.140625" style="17"/>
    <col min="13185" max="13185" width="11.5703125" style="17" customWidth="1"/>
    <col min="13186" max="13440" width="1.140625" style="17"/>
    <col min="13441" max="13441" width="11.5703125" style="17" customWidth="1"/>
    <col min="13442" max="13696" width="1.140625" style="17"/>
    <col min="13697" max="13697" width="11.5703125" style="17" customWidth="1"/>
    <col min="13698" max="13952" width="1.140625" style="17"/>
    <col min="13953" max="13953" width="11.5703125" style="17" customWidth="1"/>
    <col min="13954" max="14208" width="1.140625" style="17"/>
    <col min="14209" max="14209" width="11.5703125" style="17" customWidth="1"/>
    <col min="14210" max="14464" width="1.140625" style="17"/>
    <col min="14465" max="14465" width="11.5703125" style="17" customWidth="1"/>
    <col min="14466" max="14720" width="1.140625" style="17"/>
    <col min="14721" max="14721" width="11.5703125" style="17" customWidth="1"/>
    <col min="14722" max="14976" width="1.140625" style="17"/>
    <col min="14977" max="14977" width="11.5703125" style="17" customWidth="1"/>
    <col min="14978" max="15232" width="1.140625" style="17"/>
    <col min="15233" max="15233" width="11.5703125" style="17" customWidth="1"/>
    <col min="15234" max="15488" width="1.140625" style="17"/>
    <col min="15489" max="15489" width="11.5703125" style="17" customWidth="1"/>
    <col min="15490" max="15744" width="1.140625" style="17"/>
    <col min="15745" max="15745" width="11.5703125" style="17" customWidth="1"/>
    <col min="15746" max="16000" width="1.140625" style="17"/>
    <col min="16001" max="16001" width="11.5703125" style="17" customWidth="1"/>
    <col min="16002" max="16256" width="1.140625" style="17"/>
    <col min="16257" max="16257" width="11.5703125" style="17" customWidth="1"/>
    <col min="16258" max="16384" width="1.140625" style="17"/>
  </cols>
  <sheetData>
    <row r="1" spans="1:123" s="19" customFormat="1" ht="11.25">
      <c r="DS1" s="20" t="s">
        <v>82</v>
      </c>
    </row>
    <row r="2" spans="1:123" s="19" customFormat="1" ht="11.25">
      <c r="DS2" s="20"/>
    </row>
    <row r="3" spans="1:123" s="19" customFormat="1" ht="11.25">
      <c r="DS3" s="20"/>
    </row>
    <row r="4" spans="1:123" s="21" customFormat="1" ht="11.25">
      <c r="DS4" s="20"/>
    </row>
    <row r="5" spans="1:123" s="22" customFormat="1">
      <c r="DS5" s="18"/>
    </row>
    <row r="7" spans="1:123" s="23" customFormat="1">
      <c r="A7" s="380" t="s">
        <v>83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80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380"/>
      <c r="CI7" s="380"/>
      <c r="CJ7" s="380"/>
      <c r="CK7" s="380"/>
      <c r="CL7" s="380"/>
      <c r="CM7" s="380"/>
      <c r="CN7" s="380"/>
      <c r="CO7" s="380"/>
      <c r="CP7" s="380"/>
      <c r="CQ7" s="380"/>
      <c r="CR7" s="380"/>
      <c r="CS7" s="380"/>
      <c r="CT7" s="380"/>
      <c r="CU7" s="380"/>
      <c r="CV7" s="380"/>
      <c r="CW7" s="380"/>
      <c r="CX7" s="380"/>
      <c r="CY7" s="380"/>
      <c r="CZ7" s="380"/>
      <c r="DA7" s="380"/>
      <c r="DB7" s="380"/>
      <c r="DC7" s="380"/>
      <c r="DD7" s="380"/>
      <c r="DE7" s="380"/>
      <c r="DF7" s="380"/>
      <c r="DG7" s="380"/>
      <c r="DH7" s="380"/>
      <c r="DI7" s="380"/>
      <c r="DJ7" s="380"/>
      <c r="DK7" s="380"/>
      <c r="DL7" s="380"/>
      <c r="DM7" s="380"/>
      <c r="DN7" s="380"/>
      <c r="DO7" s="380"/>
      <c r="DP7" s="380"/>
      <c r="DQ7" s="380"/>
      <c r="DR7" s="380"/>
      <c r="DS7" s="380"/>
    </row>
    <row r="8" spans="1:123" s="25" customFormat="1" ht="9.7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s="23" customFormat="1">
      <c r="A9" s="380" t="s">
        <v>517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</row>
    <row r="10" spans="1:123" s="26" customFormat="1" ht="12.75"/>
    <row r="11" spans="1:123">
      <c r="A11" s="23" t="s">
        <v>84</v>
      </c>
      <c r="T11" s="381" t="s">
        <v>85</v>
      </c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81"/>
      <c r="AV11" s="381"/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381"/>
      <c r="BI11" s="381"/>
      <c r="BJ11" s="381"/>
      <c r="BK11" s="381"/>
      <c r="BL11" s="381"/>
      <c r="BM11" s="381"/>
      <c r="BN11" s="381"/>
      <c r="BO11" s="381"/>
      <c r="BP11" s="381"/>
      <c r="BQ11" s="381"/>
      <c r="BR11" s="381"/>
      <c r="BS11" s="381"/>
      <c r="BT11" s="381"/>
      <c r="BU11" s="381"/>
      <c r="BV11" s="381"/>
      <c r="BW11" s="381"/>
      <c r="BX11" s="381"/>
      <c r="BY11" s="381"/>
      <c r="BZ11" s="381"/>
      <c r="CA11" s="381"/>
      <c r="CB11" s="381"/>
      <c r="CC11" s="381"/>
      <c r="CD11" s="381"/>
      <c r="CE11" s="381"/>
      <c r="CF11" s="381"/>
      <c r="CG11" s="381"/>
      <c r="CH11" s="381"/>
      <c r="CI11" s="381"/>
      <c r="CJ11" s="381"/>
      <c r="CK11" s="381"/>
      <c r="CL11" s="381"/>
      <c r="CM11" s="381"/>
      <c r="CN11" s="381"/>
      <c r="CO11" s="381"/>
      <c r="CP11" s="381"/>
      <c r="CQ11" s="381"/>
      <c r="CR11" s="381"/>
      <c r="CS11" s="381"/>
      <c r="CT11" s="381"/>
      <c r="CU11" s="381"/>
      <c r="CV11" s="381"/>
      <c r="CW11" s="381"/>
      <c r="CX11" s="381"/>
      <c r="CY11" s="381"/>
      <c r="CZ11" s="381"/>
      <c r="DA11" s="381"/>
      <c r="DB11" s="381"/>
      <c r="DC11" s="381"/>
      <c r="DD11" s="381"/>
      <c r="DE11" s="381"/>
      <c r="DF11" s="381"/>
      <c r="DG11" s="381"/>
      <c r="DH11" s="381"/>
      <c r="DI11" s="381"/>
      <c r="DJ11" s="381"/>
      <c r="DK11" s="381"/>
      <c r="DL11" s="381"/>
      <c r="DM11" s="381"/>
      <c r="DN11" s="381"/>
      <c r="DO11" s="381"/>
      <c r="DP11" s="381"/>
      <c r="DQ11" s="381"/>
      <c r="DR11" s="381"/>
      <c r="DS11" s="381"/>
    </row>
    <row r="12" spans="1:123" s="27" customFormat="1" ht="9.75">
      <c r="A12" s="2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23">
      <c r="A13" s="23" t="s">
        <v>86</v>
      </c>
      <c r="AH13" s="382" t="s">
        <v>87</v>
      </c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</row>
    <row r="15" spans="1:123">
      <c r="A15" s="380" t="s">
        <v>88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  <c r="BQ15" s="380"/>
      <c r="BR15" s="380"/>
      <c r="BS15" s="380"/>
      <c r="BT15" s="380"/>
      <c r="BU15" s="380"/>
      <c r="BV15" s="380"/>
      <c r="BW15" s="380"/>
      <c r="BX15" s="380"/>
      <c r="BY15" s="380"/>
      <c r="BZ15" s="380"/>
      <c r="CA15" s="380"/>
      <c r="CB15" s="380"/>
      <c r="CC15" s="380"/>
      <c r="CD15" s="380"/>
      <c r="CE15" s="380"/>
      <c r="CF15" s="380"/>
      <c r="CG15" s="380"/>
      <c r="CH15" s="380"/>
      <c r="CI15" s="380"/>
      <c r="CJ15" s="380"/>
      <c r="CK15" s="380"/>
      <c r="CL15" s="380"/>
      <c r="CM15" s="380"/>
      <c r="CN15" s="380"/>
      <c r="CO15" s="380"/>
      <c r="CP15" s="380"/>
      <c r="CQ15" s="380"/>
      <c r="CR15" s="380"/>
      <c r="CS15" s="380"/>
      <c r="CT15" s="380"/>
      <c r="CU15" s="380"/>
      <c r="CV15" s="380"/>
      <c r="CW15" s="380"/>
      <c r="CX15" s="380"/>
      <c r="CY15" s="380"/>
      <c r="CZ15" s="380"/>
      <c r="DA15" s="380"/>
      <c r="DB15" s="380"/>
      <c r="DC15" s="380"/>
      <c r="DD15" s="380"/>
      <c r="DE15" s="380"/>
      <c r="DF15" s="380"/>
      <c r="DG15" s="380"/>
      <c r="DH15" s="380"/>
      <c r="DI15" s="380"/>
      <c r="DJ15" s="380"/>
      <c r="DK15" s="380"/>
      <c r="DL15" s="380"/>
      <c r="DM15" s="380"/>
      <c r="DN15" s="380"/>
      <c r="DO15" s="380"/>
      <c r="DP15" s="380"/>
      <c r="DQ15" s="380"/>
      <c r="DR15" s="380"/>
      <c r="DS15" s="380"/>
    </row>
    <row r="16" spans="1:123" s="26" customFormat="1" ht="12.75"/>
    <row r="17" spans="1:129" s="26" customFormat="1" ht="12.75">
      <c r="A17" s="377" t="s">
        <v>89</v>
      </c>
      <c r="B17" s="378"/>
      <c r="C17" s="378"/>
      <c r="D17" s="379"/>
      <c r="E17" s="377" t="s">
        <v>90</v>
      </c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9"/>
      <c r="U17" s="377" t="s">
        <v>91</v>
      </c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9"/>
      <c r="AG17" s="383" t="s">
        <v>92</v>
      </c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4"/>
      <c r="BE17" s="384"/>
      <c r="BF17" s="384"/>
      <c r="BG17" s="384"/>
      <c r="BH17" s="384"/>
      <c r="BI17" s="384"/>
      <c r="BJ17" s="384"/>
      <c r="BK17" s="384"/>
      <c r="BL17" s="384"/>
      <c r="BM17" s="384"/>
      <c r="BN17" s="384"/>
      <c r="BO17" s="384"/>
      <c r="BP17" s="384"/>
      <c r="BQ17" s="384"/>
      <c r="BR17" s="384"/>
      <c r="BS17" s="384"/>
      <c r="BT17" s="384"/>
      <c r="BU17" s="384"/>
      <c r="BV17" s="384"/>
      <c r="BW17" s="384"/>
      <c r="BX17" s="384"/>
      <c r="BY17" s="384"/>
      <c r="BZ17" s="384"/>
      <c r="CA17" s="384"/>
      <c r="CB17" s="384"/>
      <c r="CC17" s="384"/>
      <c r="CD17" s="384"/>
      <c r="CE17" s="384"/>
      <c r="CF17" s="384"/>
      <c r="CG17" s="384"/>
      <c r="CH17" s="384"/>
      <c r="CI17" s="384"/>
      <c r="CJ17" s="385"/>
      <c r="CK17" s="377" t="s">
        <v>93</v>
      </c>
      <c r="CL17" s="378"/>
      <c r="CM17" s="378"/>
      <c r="CN17" s="378"/>
      <c r="CO17" s="378"/>
      <c r="CP17" s="378"/>
      <c r="CQ17" s="378"/>
      <c r="CR17" s="378"/>
      <c r="CS17" s="378"/>
      <c r="CT17" s="378"/>
      <c r="CU17" s="379"/>
      <c r="CV17" s="377" t="s">
        <v>94</v>
      </c>
      <c r="CW17" s="378"/>
      <c r="CX17" s="378"/>
      <c r="CY17" s="378"/>
      <c r="CZ17" s="378"/>
      <c r="DA17" s="378"/>
      <c r="DB17" s="378"/>
      <c r="DC17" s="378"/>
      <c r="DD17" s="378"/>
      <c r="DE17" s="379"/>
      <c r="DF17" s="377" t="s">
        <v>95</v>
      </c>
      <c r="DG17" s="378"/>
      <c r="DH17" s="378"/>
      <c r="DI17" s="378"/>
      <c r="DJ17" s="378"/>
      <c r="DK17" s="378"/>
      <c r="DL17" s="378"/>
      <c r="DM17" s="378"/>
      <c r="DN17" s="378"/>
      <c r="DO17" s="378"/>
      <c r="DP17" s="378"/>
      <c r="DQ17" s="378"/>
      <c r="DR17" s="378"/>
      <c r="DS17" s="379"/>
    </row>
    <row r="18" spans="1:129" s="26" customFormat="1" ht="12.75">
      <c r="A18" s="374" t="s">
        <v>96</v>
      </c>
      <c r="B18" s="375"/>
      <c r="C18" s="375"/>
      <c r="D18" s="376"/>
      <c r="E18" s="374" t="s">
        <v>97</v>
      </c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6"/>
      <c r="U18" s="374" t="s">
        <v>98</v>
      </c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6"/>
      <c r="AG18" s="377" t="s">
        <v>99</v>
      </c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9"/>
      <c r="AU18" s="383" t="s">
        <v>79</v>
      </c>
      <c r="AV18" s="384"/>
      <c r="AW18" s="384"/>
      <c r="AX18" s="384"/>
      <c r="AY18" s="384"/>
      <c r="AZ18" s="384"/>
      <c r="BA18" s="384"/>
      <c r="BB18" s="384"/>
      <c r="BC18" s="384"/>
      <c r="BD18" s="384"/>
      <c r="BE18" s="384"/>
      <c r="BF18" s="384"/>
      <c r="BG18" s="384"/>
      <c r="BH18" s="384"/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84"/>
      <c r="BT18" s="384"/>
      <c r="BU18" s="384"/>
      <c r="BV18" s="384"/>
      <c r="BW18" s="384"/>
      <c r="BX18" s="384"/>
      <c r="BY18" s="384"/>
      <c r="BZ18" s="384"/>
      <c r="CA18" s="384"/>
      <c r="CB18" s="384"/>
      <c r="CC18" s="384"/>
      <c r="CD18" s="384"/>
      <c r="CE18" s="384"/>
      <c r="CF18" s="384"/>
      <c r="CG18" s="384"/>
      <c r="CH18" s="384"/>
      <c r="CI18" s="384"/>
      <c r="CJ18" s="385"/>
      <c r="CK18" s="374" t="s">
        <v>100</v>
      </c>
      <c r="CL18" s="375"/>
      <c r="CM18" s="375"/>
      <c r="CN18" s="375"/>
      <c r="CO18" s="375"/>
      <c r="CP18" s="375"/>
      <c r="CQ18" s="375"/>
      <c r="CR18" s="375"/>
      <c r="CS18" s="375"/>
      <c r="CT18" s="375"/>
      <c r="CU18" s="376"/>
      <c r="CV18" s="374" t="s">
        <v>101</v>
      </c>
      <c r="CW18" s="375"/>
      <c r="CX18" s="375"/>
      <c r="CY18" s="375"/>
      <c r="CZ18" s="375"/>
      <c r="DA18" s="375"/>
      <c r="DB18" s="375"/>
      <c r="DC18" s="375"/>
      <c r="DD18" s="375"/>
      <c r="DE18" s="376"/>
      <c r="DF18" s="374" t="s">
        <v>102</v>
      </c>
      <c r="DG18" s="375"/>
      <c r="DH18" s="375"/>
      <c r="DI18" s="375"/>
      <c r="DJ18" s="375"/>
      <c r="DK18" s="375"/>
      <c r="DL18" s="375"/>
      <c r="DM18" s="375"/>
      <c r="DN18" s="375"/>
      <c r="DO18" s="375"/>
      <c r="DP18" s="375"/>
      <c r="DQ18" s="375"/>
      <c r="DR18" s="375"/>
      <c r="DS18" s="376"/>
    </row>
    <row r="19" spans="1:129" s="26" customFormat="1" ht="12.75">
      <c r="A19" s="374"/>
      <c r="B19" s="375"/>
      <c r="C19" s="375"/>
      <c r="D19" s="376"/>
      <c r="E19" s="374" t="s">
        <v>103</v>
      </c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6"/>
      <c r="U19" s="374" t="s">
        <v>104</v>
      </c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6"/>
      <c r="AG19" s="374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6"/>
      <c r="AU19" s="377" t="s">
        <v>105</v>
      </c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9"/>
      <c r="BI19" s="377" t="s">
        <v>106</v>
      </c>
      <c r="BJ19" s="378"/>
      <c r="BK19" s="378"/>
      <c r="BL19" s="378"/>
      <c r="BM19" s="378"/>
      <c r="BN19" s="378"/>
      <c r="BO19" s="378"/>
      <c r="BP19" s="378"/>
      <c r="BQ19" s="378"/>
      <c r="BR19" s="378"/>
      <c r="BS19" s="378"/>
      <c r="BT19" s="378"/>
      <c r="BU19" s="378"/>
      <c r="BV19" s="379"/>
      <c r="BW19" s="377" t="s">
        <v>106</v>
      </c>
      <c r="BX19" s="378"/>
      <c r="BY19" s="378"/>
      <c r="BZ19" s="378"/>
      <c r="CA19" s="378"/>
      <c r="CB19" s="378"/>
      <c r="CC19" s="378"/>
      <c r="CD19" s="378"/>
      <c r="CE19" s="378"/>
      <c r="CF19" s="378"/>
      <c r="CG19" s="378"/>
      <c r="CH19" s="378"/>
      <c r="CI19" s="378"/>
      <c r="CJ19" s="379"/>
      <c r="CK19" s="374" t="s">
        <v>107</v>
      </c>
      <c r="CL19" s="375"/>
      <c r="CM19" s="375"/>
      <c r="CN19" s="375"/>
      <c r="CO19" s="375"/>
      <c r="CP19" s="375"/>
      <c r="CQ19" s="375"/>
      <c r="CR19" s="375"/>
      <c r="CS19" s="375"/>
      <c r="CT19" s="375"/>
      <c r="CU19" s="376"/>
      <c r="CV19" s="374" t="s">
        <v>108</v>
      </c>
      <c r="CW19" s="375"/>
      <c r="CX19" s="375"/>
      <c r="CY19" s="375"/>
      <c r="CZ19" s="375"/>
      <c r="DA19" s="375"/>
      <c r="DB19" s="375"/>
      <c r="DC19" s="375"/>
      <c r="DD19" s="375"/>
      <c r="DE19" s="376"/>
      <c r="DF19" s="374" t="s">
        <v>109</v>
      </c>
      <c r="DG19" s="375"/>
      <c r="DH19" s="375"/>
      <c r="DI19" s="375"/>
      <c r="DJ19" s="375"/>
      <c r="DK19" s="375"/>
      <c r="DL19" s="375"/>
      <c r="DM19" s="375"/>
      <c r="DN19" s="375"/>
      <c r="DO19" s="375"/>
      <c r="DP19" s="375"/>
      <c r="DQ19" s="375"/>
      <c r="DR19" s="375"/>
      <c r="DS19" s="376"/>
    </row>
    <row r="20" spans="1:129" s="26" customFormat="1" ht="12.75">
      <c r="A20" s="374"/>
      <c r="B20" s="375"/>
      <c r="C20" s="375"/>
      <c r="D20" s="376"/>
      <c r="E20" s="374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6"/>
      <c r="U20" s="374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6"/>
      <c r="AG20" s="374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6"/>
      <c r="AU20" s="374" t="s">
        <v>107</v>
      </c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6"/>
      <c r="BI20" s="374" t="s">
        <v>110</v>
      </c>
      <c r="BJ20" s="375"/>
      <c r="BK20" s="375"/>
      <c r="BL20" s="375"/>
      <c r="BM20" s="375"/>
      <c r="BN20" s="375"/>
      <c r="BO20" s="375"/>
      <c r="BP20" s="375"/>
      <c r="BQ20" s="375"/>
      <c r="BR20" s="375"/>
      <c r="BS20" s="375"/>
      <c r="BT20" s="375"/>
      <c r="BU20" s="375"/>
      <c r="BV20" s="376"/>
      <c r="BW20" s="374" t="s">
        <v>111</v>
      </c>
      <c r="BX20" s="375"/>
      <c r="BY20" s="375"/>
      <c r="BZ20" s="375"/>
      <c r="CA20" s="375"/>
      <c r="CB20" s="375"/>
      <c r="CC20" s="375"/>
      <c r="CD20" s="375"/>
      <c r="CE20" s="375"/>
      <c r="CF20" s="375"/>
      <c r="CG20" s="375"/>
      <c r="CH20" s="375"/>
      <c r="CI20" s="375"/>
      <c r="CJ20" s="376"/>
      <c r="CK20" s="374" t="s">
        <v>112</v>
      </c>
      <c r="CL20" s="375"/>
      <c r="CM20" s="375"/>
      <c r="CN20" s="375"/>
      <c r="CO20" s="375"/>
      <c r="CP20" s="375"/>
      <c r="CQ20" s="375"/>
      <c r="CR20" s="375"/>
      <c r="CS20" s="375"/>
      <c r="CT20" s="375"/>
      <c r="CU20" s="376"/>
      <c r="CV20" s="374"/>
      <c r="CW20" s="375"/>
      <c r="CX20" s="375"/>
      <c r="CY20" s="375"/>
      <c r="CZ20" s="375"/>
      <c r="DA20" s="375"/>
      <c r="DB20" s="375"/>
      <c r="DC20" s="375"/>
      <c r="DD20" s="375"/>
      <c r="DE20" s="376"/>
      <c r="DF20" s="374" t="s">
        <v>113</v>
      </c>
      <c r="DG20" s="375"/>
      <c r="DH20" s="375"/>
      <c r="DI20" s="375"/>
      <c r="DJ20" s="375"/>
      <c r="DK20" s="375"/>
      <c r="DL20" s="375"/>
      <c r="DM20" s="375"/>
      <c r="DN20" s="375"/>
      <c r="DO20" s="375"/>
      <c r="DP20" s="375"/>
      <c r="DQ20" s="375"/>
      <c r="DR20" s="375"/>
      <c r="DS20" s="376"/>
    </row>
    <row r="21" spans="1:129" s="26" customFormat="1" ht="12.75">
      <c r="A21" s="374"/>
      <c r="B21" s="375"/>
      <c r="C21" s="375"/>
      <c r="D21" s="376"/>
      <c r="E21" s="374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6"/>
      <c r="U21" s="374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6"/>
      <c r="AG21" s="374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6"/>
      <c r="AU21" s="374" t="s">
        <v>114</v>
      </c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6"/>
      <c r="BI21" s="374" t="s">
        <v>115</v>
      </c>
      <c r="BJ21" s="375"/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6"/>
      <c r="BW21" s="374" t="s">
        <v>115</v>
      </c>
      <c r="BX21" s="375"/>
      <c r="BY21" s="375"/>
      <c r="BZ21" s="375"/>
      <c r="CA21" s="375"/>
      <c r="CB21" s="375"/>
      <c r="CC21" s="375"/>
      <c r="CD21" s="375"/>
      <c r="CE21" s="375"/>
      <c r="CF21" s="375"/>
      <c r="CG21" s="375"/>
      <c r="CH21" s="375"/>
      <c r="CI21" s="375"/>
      <c r="CJ21" s="376"/>
      <c r="CK21" s="374"/>
      <c r="CL21" s="375"/>
      <c r="CM21" s="375"/>
      <c r="CN21" s="375"/>
      <c r="CO21" s="375"/>
      <c r="CP21" s="375"/>
      <c r="CQ21" s="375"/>
      <c r="CR21" s="375"/>
      <c r="CS21" s="375"/>
      <c r="CT21" s="375"/>
      <c r="CU21" s="376"/>
      <c r="CV21" s="374"/>
      <c r="CW21" s="375"/>
      <c r="CX21" s="375"/>
      <c r="CY21" s="375"/>
      <c r="CZ21" s="375"/>
      <c r="DA21" s="375"/>
      <c r="DB21" s="375"/>
      <c r="DC21" s="375"/>
      <c r="DD21" s="375"/>
      <c r="DE21" s="376"/>
      <c r="DF21" s="374" t="s">
        <v>116</v>
      </c>
      <c r="DG21" s="375"/>
      <c r="DH21" s="375"/>
      <c r="DI21" s="375"/>
      <c r="DJ21" s="375"/>
      <c r="DK21" s="375"/>
      <c r="DL21" s="375"/>
      <c r="DM21" s="375"/>
      <c r="DN21" s="375"/>
      <c r="DO21" s="375"/>
      <c r="DP21" s="375"/>
      <c r="DQ21" s="375"/>
      <c r="DR21" s="375"/>
      <c r="DS21" s="376"/>
    </row>
    <row r="22" spans="1:129" s="26" customFormat="1" ht="12.75">
      <c r="A22" s="383">
        <v>1</v>
      </c>
      <c r="B22" s="384"/>
      <c r="C22" s="384"/>
      <c r="D22" s="385"/>
      <c r="E22" s="383">
        <v>2</v>
      </c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5"/>
      <c r="U22" s="383">
        <v>3</v>
      </c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5"/>
      <c r="AG22" s="383">
        <v>4</v>
      </c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5"/>
      <c r="AU22" s="383">
        <v>5</v>
      </c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5"/>
      <c r="BI22" s="383">
        <v>6</v>
      </c>
      <c r="BJ22" s="384"/>
      <c r="BK22" s="384"/>
      <c r="BL22" s="384"/>
      <c r="BM22" s="384"/>
      <c r="BN22" s="384"/>
      <c r="BO22" s="384"/>
      <c r="BP22" s="384"/>
      <c r="BQ22" s="384"/>
      <c r="BR22" s="384"/>
      <c r="BS22" s="384"/>
      <c r="BT22" s="384"/>
      <c r="BU22" s="384"/>
      <c r="BV22" s="385"/>
      <c r="BW22" s="383">
        <v>7</v>
      </c>
      <c r="BX22" s="384"/>
      <c r="BY22" s="384"/>
      <c r="BZ22" s="384"/>
      <c r="CA22" s="384"/>
      <c r="CB22" s="384"/>
      <c r="CC22" s="384"/>
      <c r="CD22" s="384"/>
      <c r="CE22" s="384"/>
      <c r="CF22" s="384"/>
      <c r="CG22" s="384"/>
      <c r="CH22" s="384"/>
      <c r="CI22" s="384"/>
      <c r="CJ22" s="385"/>
      <c r="CK22" s="383">
        <v>8</v>
      </c>
      <c r="CL22" s="384"/>
      <c r="CM22" s="384"/>
      <c r="CN22" s="384"/>
      <c r="CO22" s="384"/>
      <c r="CP22" s="384"/>
      <c r="CQ22" s="384"/>
      <c r="CR22" s="384"/>
      <c r="CS22" s="384"/>
      <c r="CT22" s="384"/>
      <c r="CU22" s="385"/>
      <c r="CV22" s="383">
        <v>9</v>
      </c>
      <c r="CW22" s="384"/>
      <c r="CX22" s="384"/>
      <c r="CY22" s="384"/>
      <c r="CZ22" s="384"/>
      <c r="DA22" s="384"/>
      <c r="DB22" s="384"/>
      <c r="DC22" s="384"/>
      <c r="DD22" s="384"/>
      <c r="DE22" s="385"/>
      <c r="DF22" s="383">
        <v>10</v>
      </c>
      <c r="DG22" s="384"/>
      <c r="DH22" s="384"/>
      <c r="DI22" s="384"/>
      <c r="DJ22" s="384"/>
      <c r="DK22" s="384"/>
      <c r="DL22" s="384"/>
      <c r="DM22" s="384"/>
      <c r="DN22" s="384"/>
      <c r="DO22" s="384"/>
      <c r="DP22" s="384"/>
      <c r="DQ22" s="384"/>
      <c r="DR22" s="384"/>
      <c r="DS22" s="385"/>
    </row>
    <row r="23" spans="1:129" s="26" customFormat="1" ht="39" customHeight="1">
      <c r="A23" s="383">
        <v>1</v>
      </c>
      <c r="B23" s="384"/>
      <c r="C23" s="384"/>
      <c r="D23" s="385"/>
      <c r="E23" s="386" t="s">
        <v>117</v>
      </c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8"/>
      <c r="U23" s="383">
        <v>3</v>
      </c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5"/>
      <c r="AG23" s="389">
        <f>AU23+BI23+BW23</f>
        <v>21139.5</v>
      </c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1"/>
      <c r="AU23" s="389">
        <v>12847.7</v>
      </c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1"/>
      <c r="BI23" s="389">
        <v>0</v>
      </c>
      <c r="BJ23" s="390"/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1"/>
      <c r="BW23" s="389">
        <v>8291.7999999999993</v>
      </c>
      <c r="BX23" s="390"/>
      <c r="BY23" s="390"/>
      <c r="BZ23" s="390"/>
      <c r="CA23" s="390"/>
      <c r="CB23" s="390"/>
      <c r="CC23" s="390"/>
      <c r="CD23" s="390"/>
      <c r="CE23" s="390"/>
      <c r="CF23" s="390"/>
      <c r="CG23" s="390"/>
      <c r="CH23" s="390"/>
      <c r="CI23" s="390"/>
      <c r="CJ23" s="391"/>
      <c r="CK23" s="383">
        <v>25</v>
      </c>
      <c r="CL23" s="384"/>
      <c r="CM23" s="384"/>
      <c r="CN23" s="384"/>
      <c r="CO23" s="384"/>
      <c r="CP23" s="384"/>
      <c r="CQ23" s="384"/>
      <c r="CR23" s="384"/>
      <c r="CS23" s="384"/>
      <c r="CT23" s="384"/>
      <c r="CU23" s="385"/>
      <c r="CV23" s="383">
        <v>15</v>
      </c>
      <c r="CW23" s="384"/>
      <c r="CX23" s="384"/>
      <c r="CY23" s="384"/>
      <c r="CZ23" s="384"/>
      <c r="DA23" s="384"/>
      <c r="DB23" s="384"/>
      <c r="DC23" s="384"/>
      <c r="DD23" s="384"/>
      <c r="DE23" s="385"/>
      <c r="DF23" s="392">
        <f>(U23*((AU23*(1+CK23/100)+BW23)*(1+CV23/100))*12)</f>
        <v>1008148.9949999999</v>
      </c>
      <c r="DG23" s="393"/>
      <c r="DH23" s="393"/>
      <c r="DI23" s="393"/>
      <c r="DJ23" s="393"/>
      <c r="DK23" s="393"/>
      <c r="DL23" s="393"/>
      <c r="DM23" s="393"/>
      <c r="DN23" s="393"/>
      <c r="DO23" s="393"/>
      <c r="DP23" s="393"/>
      <c r="DQ23" s="393"/>
      <c r="DR23" s="393"/>
      <c r="DS23" s="394"/>
      <c r="DY23" s="26">
        <f>DF23/12/U23</f>
        <v>28004.138749999998</v>
      </c>
    </row>
    <row r="24" spans="1:129" s="26" customFormat="1" ht="12.75" customHeight="1">
      <c r="A24" s="383">
        <v>2</v>
      </c>
      <c r="B24" s="384"/>
      <c r="C24" s="384"/>
      <c r="D24" s="385"/>
      <c r="E24" s="386" t="s">
        <v>370</v>
      </c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8"/>
      <c r="U24" s="398">
        <v>21</v>
      </c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400"/>
      <c r="AG24" s="395">
        <f>AU24+BI24+BW24</f>
        <v>15112.289999999999</v>
      </c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7"/>
      <c r="AU24" s="395">
        <v>11640.5</v>
      </c>
      <c r="AV24" s="396"/>
      <c r="AW24" s="396"/>
      <c r="AX24" s="396"/>
      <c r="AY24" s="396"/>
      <c r="AZ24" s="396"/>
      <c r="BA24" s="396"/>
      <c r="BB24" s="396"/>
      <c r="BC24" s="396"/>
      <c r="BD24" s="396"/>
      <c r="BE24" s="396"/>
      <c r="BF24" s="396"/>
      <c r="BG24" s="396"/>
      <c r="BH24" s="397"/>
      <c r="BI24" s="395">
        <v>2533.14</v>
      </c>
      <c r="BJ24" s="396"/>
      <c r="BK24" s="396"/>
      <c r="BL24" s="396"/>
      <c r="BM24" s="396"/>
      <c r="BN24" s="396"/>
      <c r="BO24" s="396"/>
      <c r="BP24" s="396"/>
      <c r="BQ24" s="396"/>
      <c r="BR24" s="396"/>
      <c r="BS24" s="396"/>
      <c r="BT24" s="396"/>
      <c r="BU24" s="396"/>
      <c r="BV24" s="397"/>
      <c r="BW24" s="395">
        <f>3319.6-2380.95</f>
        <v>938.65000000000009</v>
      </c>
      <c r="BX24" s="396"/>
      <c r="BY24" s="396"/>
      <c r="BZ24" s="396"/>
      <c r="CA24" s="396"/>
      <c r="CB24" s="396"/>
      <c r="CC24" s="396"/>
      <c r="CD24" s="396"/>
      <c r="CE24" s="396"/>
      <c r="CF24" s="396"/>
      <c r="CG24" s="396"/>
      <c r="CH24" s="396"/>
      <c r="CI24" s="396"/>
      <c r="CJ24" s="397"/>
      <c r="CK24" s="398">
        <v>25</v>
      </c>
      <c r="CL24" s="399"/>
      <c r="CM24" s="399"/>
      <c r="CN24" s="399"/>
      <c r="CO24" s="399"/>
      <c r="CP24" s="399"/>
      <c r="CQ24" s="399"/>
      <c r="CR24" s="399"/>
      <c r="CS24" s="399"/>
      <c r="CT24" s="399"/>
      <c r="CU24" s="400"/>
      <c r="CV24" s="398">
        <v>15</v>
      </c>
      <c r="CW24" s="399"/>
      <c r="CX24" s="399"/>
      <c r="CY24" s="399"/>
      <c r="CZ24" s="399"/>
      <c r="DA24" s="399"/>
      <c r="DB24" s="399"/>
      <c r="DC24" s="399"/>
      <c r="DD24" s="399"/>
      <c r="DE24" s="400"/>
      <c r="DF24" s="401">
        <f>(U24*((AU24*(1+CK24/100)+BW24+BI24)*(1+CV24/100))*12)</f>
        <v>5222895.8669999996</v>
      </c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2"/>
      <c r="DS24" s="403"/>
      <c r="DY24" s="26">
        <f t="shared" ref="DY24:DY26" si="0">DF24/12/U24</f>
        <v>20725.777249999999</v>
      </c>
    </row>
    <row r="25" spans="1:129" s="26" customFormat="1" ht="25.5" customHeight="1">
      <c r="A25" s="383">
        <v>3</v>
      </c>
      <c r="B25" s="384"/>
      <c r="C25" s="384"/>
      <c r="D25" s="385"/>
      <c r="E25" s="386" t="s">
        <v>371</v>
      </c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8"/>
      <c r="U25" s="398">
        <v>6</v>
      </c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400"/>
      <c r="AG25" s="395">
        <f>AU25+BI25+BW25</f>
        <v>12146.720000000001</v>
      </c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7"/>
      <c r="AU25" s="395">
        <v>7002.9</v>
      </c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7"/>
      <c r="BI25" s="395">
        <v>84.02</v>
      </c>
      <c r="BJ25" s="396"/>
      <c r="BK25" s="396"/>
      <c r="BL25" s="396"/>
      <c r="BM25" s="396"/>
      <c r="BN25" s="396"/>
      <c r="BO25" s="396"/>
      <c r="BP25" s="396"/>
      <c r="BQ25" s="396"/>
      <c r="BR25" s="396"/>
      <c r="BS25" s="396"/>
      <c r="BT25" s="396"/>
      <c r="BU25" s="396"/>
      <c r="BV25" s="397"/>
      <c r="BW25" s="395">
        <v>5059.8</v>
      </c>
      <c r="BX25" s="396"/>
      <c r="BY25" s="396"/>
      <c r="BZ25" s="396"/>
      <c r="CA25" s="396"/>
      <c r="CB25" s="396"/>
      <c r="CC25" s="396"/>
      <c r="CD25" s="396"/>
      <c r="CE25" s="396"/>
      <c r="CF25" s="396"/>
      <c r="CG25" s="396"/>
      <c r="CH25" s="396"/>
      <c r="CI25" s="396"/>
      <c r="CJ25" s="397"/>
      <c r="CK25" s="398">
        <v>0</v>
      </c>
      <c r="CL25" s="399"/>
      <c r="CM25" s="399"/>
      <c r="CN25" s="399"/>
      <c r="CO25" s="399"/>
      <c r="CP25" s="399"/>
      <c r="CQ25" s="399"/>
      <c r="CR25" s="399"/>
      <c r="CS25" s="399"/>
      <c r="CT25" s="399"/>
      <c r="CU25" s="400"/>
      <c r="CV25" s="398">
        <v>15</v>
      </c>
      <c r="CW25" s="399"/>
      <c r="CX25" s="399"/>
      <c r="CY25" s="399"/>
      <c r="CZ25" s="399"/>
      <c r="DA25" s="399"/>
      <c r="DB25" s="399"/>
      <c r="DC25" s="399"/>
      <c r="DD25" s="399"/>
      <c r="DE25" s="400"/>
      <c r="DF25" s="401">
        <f>(U25*((AU25*(1+CK25/100)+BW25+BI25)*(1+CV25/100))*12)+179.7</f>
        <v>1005928.1159999999</v>
      </c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3"/>
      <c r="DY25" s="26">
        <f t="shared" si="0"/>
        <v>13971.223833333332</v>
      </c>
    </row>
    <row r="26" spans="1:129" s="26" customFormat="1" ht="25.5" customHeight="1">
      <c r="A26" s="383">
        <v>4</v>
      </c>
      <c r="B26" s="384"/>
      <c r="C26" s="384"/>
      <c r="D26" s="385"/>
      <c r="E26" s="386" t="s">
        <v>118</v>
      </c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8"/>
      <c r="U26" s="398">
        <v>13</v>
      </c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400"/>
      <c r="AG26" s="395">
        <f>AU26+BI26+BW26</f>
        <v>15243.73</v>
      </c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  <c r="AT26" s="397"/>
      <c r="AU26" s="395">
        <v>9545.83</v>
      </c>
      <c r="AV26" s="396"/>
      <c r="AW26" s="396"/>
      <c r="AX26" s="396"/>
      <c r="AY26" s="396"/>
      <c r="AZ26" s="396"/>
      <c r="BA26" s="396"/>
      <c r="BB26" s="396"/>
      <c r="BC26" s="396"/>
      <c r="BD26" s="396"/>
      <c r="BE26" s="396"/>
      <c r="BF26" s="396"/>
      <c r="BG26" s="396"/>
      <c r="BH26" s="397"/>
      <c r="BI26" s="395">
        <v>605.70000000000005</v>
      </c>
      <c r="BJ26" s="396"/>
      <c r="BK26" s="396"/>
      <c r="BL26" s="396"/>
      <c r="BM26" s="396"/>
      <c r="BN26" s="396"/>
      <c r="BO26" s="396"/>
      <c r="BP26" s="396"/>
      <c r="BQ26" s="396"/>
      <c r="BR26" s="396"/>
      <c r="BS26" s="396"/>
      <c r="BT26" s="396"/>
      <c r="BU26" s="396"/>
      <c r="BV26" s="397"/>
      <c r="BW26" s="395">
        <v>5092.2</v>
      </c>
      <c r="BX26" s="396"/>
      <c r="BY26" s="396"/>
      <c r="BZ26" s="396"/>
      <c r="CA26" s="396"/>
      <c r="CB26" s="396"/>
      <c r="CC26" s="396"/>
      <c r="CD26" s="396"/>
      <c r="CE26" s="396"/>
      <c r="CF26" s="396"/>
      <c r="CG26" s="396"/>
      <c r="CH26" s="396"/>
      <c r="CI26" s="396"/>
      <c r="CJ26" s="397"/>
      <c r="CK26" s="398">
        <v>0</v>
      </c>
      <c r="CL26" s="399"/>
      <c r="CM26" s="399"/>
      <c r="CN26" s="399"/>
      <c r="CO26" s="399"/>
      <c r="CP26" s="399"/>
      <c r="CQ26" s="399"/>
      <c r="CR26" s="399"/>
      <c r="CS26" s="399"/>
      <c r="CT26" s="399"/>
      <c r="CU26" s="400"/>
      <c r="CV26" s="398">
        <v>15</v>
      </c>
      <c r="CW26" s="399"/>
      <c r="CX26" s="399"/>
      <c r="CY26" s="399"/>
      <c r="CZ26" s="399"/>
      <c r="DA26" s="399"/>
      <c r="DB26" s="399"/>
      <c r="DC26" s="399"/>
      <c r="DD26" s="399"/>
      <c r="DE26" s="400"/>
      <c r="DF26" s="401">
        <f>(U26*((AU26*(1+CK26/100)+BW26+BI26)*(1+CV26/100))*12)</f>
        <v>2734725.162</v>
      </c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3"/>
      <c r="DY26" s="26">
        <f t="shared" si="0"/>
        <v>17530.289499999999</v>
      </c>
    </row>
    <row r="27" spans="1:129" s="26" customFormat="1" ht="12.75">
      <c r="A27" s="404" t="s">
        <v>119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6"/>
      <c r="U27" s="398">
        <f>SUM(U23:AF26)</f>
        <v>43</v>
      </c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400"/>
      <c r="AG27" s="398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400"/>
      <c r="AU27" s="398" t="s">
        <v>9</v>
      </c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400"/>
      <c r="BI27" s="398" t="s">
        <v>9</v>
      </c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400"/>
      <c r="BW27" s="398" t="s">
        <v>9</v>
      </c>
      <c r="BX27" s="399"/>
      <c r="BY27" s="399"/>
      <c r="BZ27" s="399"/>
      <c r="CA27" s="399"/>
      <c r="CB27" s="399"/>
      <c r="CC27" s="399"/>
      <c r="CD27" s="399"/>
      <c r="CE27" s="399"/>
      <c r="CF27" s="399"/>
      <c r="CG27" s="399"/>
      <c r="CH27" s="399"/>
      <c r="CI27" s="399"/>
      <c r="CJ27" s="400"/>
      <c r="CK27" s="410" t="s">
        <v>9</v>
      </c>
      <c r="CL27" s="411"/>
      <c r="CM27" s="411"/>
      <c r="CN27" s="411"/>
      <c r="CO27" s="411"/>
      <c r="CP27" s="411"/>
      <c r="CQ27" s="411"/>
      <c r="CR27" s="411"/>
      <c r="CS27" s="411"/>
      <c r="CT27" s="411"/>
      <c r="CU27" s="412"/>
      <c r="CV27" s="398" t="s">
        <v>9</v>
      </c>
      <c r="CW27" s="399"/>
      <c r="CX27" s="399"/>
      <c r="CY27" s="399"/>
      <c r="CZ27" s="399"/>
      <c r="DA27" s="399"/>
      <c r="DB27" s="399"/>
      <c r="DC27" s="399"/>
      <c r="DD27" s="399"/>
      <c r="DE27" s="400"/>
      <c r="DF27" s="413">
        <f>SUM(DF23:DS26)</f>
        <v>9971698.1400000006</v>
      </c>
      <c r="DG27" s="414"/>
      <c r="DH27" s="414"/>
      <c r="DI27" s="414"/>
      <c r="DJ27" s="414"/>
      <c r="DK27" s="414"/>
      <c r="DL27" s="414"/>
      <c r="DM27" s="414"/>
      <c r="DN27" s="414"/>
      <c r="DO27" s="414"/>
      <c r="DP27" s="414"/>
      <c r="DQ27" s="414"/>
      <c r="DR27" s="414"/>
      <c r="DS27" s="415"/>
      <c r="DY27" s="29">
        <f>DF27/12</f>
        <v>830974.84500000009</v>
      </c>
    </row>
    <row r="28" spans="1:129" s="26" customFormat="1" ht="12.75">
      <c r="A28" s="416" t="s">
        <v>120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8"/>
      <c r="U28" s="398">
        <f>U27</f>
        <v>43</v>
      </c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400"/>
      <c r="AG28" s="398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400"/>
      <c r="AU28" s="398" t="s">
        <v>9</v>
      </c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400"/>
      <c r="BI28" s="398" t="s">
        <v>9</v>
      </c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400"/>
      <c r="BW28" s="398" t="s">
        <v>9</v>
      </c>
      <c r="BX28" s="399"/>
      <c r="BY28" s="399"/>
      <c r="BZ28" s="399"/>
      <c r="CA28" s="399"/>
      <c r="CB28" s="399"/>
      <c r="CC28" s="399"/>
      <c r="CD28" s="399"/>
      <c r="CE28" s="399"/>
      <c r="CF28" s="399"/>
      <c r="CG28" s="399"/>
      <c r="CH28" s="399"/>
      <c r="CI28" s="399"/>
      <c r="CJ28" s="400"/>
      <c r="CK28" s="410" t="s">
        <v>9</v>
      </c>
      <c r="CL28" s="411"/>
      <c r="CM28" s="411"/>
      <c r="CN28" s="411"/>
      <c r="CO28" s="411"/>
      <c r="CP28" s="411"/>
      <c r="CQ28" s="411"/>
      <c r="CR28" s="411"/>
      <c r="CS28" s="411"/>
      <c r="CT28" s="411"/>
      <c r="CU28" s="412"/>
      <c r="CV28" s="398" t="s">
        <v>9</v>
      </c>
      <c r="CW28" s="399"/>
      <c r="CX28" s="399"/>
      <c r="CY28" s="399"/>
      <c r="CZ28" s="399"/>
      <c r="DA28" s="399"/>
      <c r="DB28" s="399"/>
      <c r="DC28" s="399"/>
      <c r="DD28" s="399"/>
      <c r="DE28" s="400"/>
      <c r="DF28" s="407">
        <v>8025300</v>
      </c>
      <c r="DG28" s="408"/>
      <c r="DH28" s="408"/>
      <c r="DI28" s="408"/>
      <c r="DJ28" s="408"/>
      <c r="DK28" s="408"/>
      <c r="DL28" s="408"/>
      <c r="DM28" s="408"/>
      <c r="DN28" s="408"/>
      <c r="DO28" s="408"/>
      <c r="DP28" s="408"/>
      <c r="DQ28" s="408"/>
      <c r="DR28" s="408"/>
      <c r="DS28" s="409"/>
      <c r="DY28" s="26">
        <v>888500.47</v>
      </c>
    </row>
    <row r="29" spans="1:129" s="26" customFormat="1" ht="12.75">
      <c r="DY29" s="34">
        <f>9768000-DF27</f>
        <v>-203698.1400000006</v>
      </c>
    </row>
    <row r="30" spans="1:129" s="26" customFormat="1" ht="12.75">
      <c r="DY30" s="29">
        <f>DY27-DY28</f>
        <v>-57525.624999999884</v>
      </c>
    </row>
    <row r="31" spans="1:129" s="26" customFormat="1" ht="12.75"/>
    <row r="32" spans="1:129" s="26" customFormat="1" ht="12.75"/>
    <row r="33" s="26" customFormat="1" ht="12.75"/>
    <row r="34" s="26" customFormat="1" ht="12.75"/>
    <row r="35" s="26" customFormat="1" ht="12.75"/>
    <row r="36" s="26" customFormat="1" ht="12.75"/>
    <row r="37" s="26" customFormat="1" ht="12.75"/>
    <row r="38" s="26" customFormat="1" ht="12.75"/>
    <row r="39" s="26" customFormat="1" ht="12.75"/>
    <row r="40" s="26" customFormat="1" ht="12.75"/>
    <row r="41" s="26" customFormat="1" ht="12.75"/>
    <row r="42" s="26" customFormat="1" ht="12.75"/>
    <row r="43" s="26" customFormat="1" ht="12.75"/>
    <row r="44" s="26" customFormat="1" ht="12.75"/>
    <row r="45" s="26" customFormat="1" ht="12.75"/>
    <row r="46" s="26" customFormat="1" ht="12.75"/>
    <row r="47" s="26" customFormat="1" ht="12.75"/>
    <row r="48" s="26" customFormat="1" ht="12.75"/>
    <row r="49" s="26" customFormat="1" ht="12.75"/>
    <row r="50" s="26" customFormat="1" ht="12.75"/>
    <row r="51" s="26" customFormat="1" ht="12.75"/>
    <row r="52" s="26" customFormat="1" ht="12.75"/>
    <row r="53" s="26" customFormat="1" ht="12.75"/>
    <row r="54" s="26" customFormat="1" ht="12.75"/>
    <row r="55" s="26" customFormat="1" ht="12.75"/>
    <row r="56" s="26" customFormat="1" ht="12.75"/>
    <row r="57" s="26" customFormat="1" ht="12.75"/>
    <row r="58" s="26" customFormat="1" ht="12.75"/>
    <row r="59" s="26" customFormat="1" ht="12.75"/>
    <row r="60" s="26" customFormat="1" ht="12.75"/>
    <row r="61" s="26" customFormat="1" ht="12.75"/>
    <row r="62" s="26" customFormat="1" ht="12.75"/>
    <row r="63" s="26" customFormat="1" ht="12.75"/>
    <row r="64" s="26" customFormat="1" ht="12.75"/>
    <row r="65" s="26" customFormat="1" ht="12.75"/>
    <row r="66" s="26" customFormat="1" ht="12.75"/>
    <row r="67" s="26" customFormat="1" ht="12.75"/>
    <row r="68" s="26" customFormat="1" ht="12.75"/>
    <row r="69" s="26" customFormat="1" ht="12.75"/>
    <row r="70" s="26" customFormat="1" ht="12.75"/>
    <row r="71" s="26" customFormat="1" ht="12.75"/>
    <row r="72" s="26" customFormat="1" ht="12.75"/>
    <row r="73" s="26" customFormat="1" ht="12.75"/>
    <row r="74" s="26" customFormat="1" ht="12.75"/>
    <row r="75" s="26" customFormat="1" ht="12.75"/>
    <row r="76" s="26" customFormat="1" ht="12.75"/>
    <row r="77" s="26" customFormat="1" ht="12.75"/>
    <row r="78" s="26" customFormat="1" ht="12.75"/>
    <row r="79" s="26" customFormat="1" ht="12.75"/>
    <row r="80" s="26" customFormat="1" ht="12.75"/>
    <row r="81" s="26" customFormat="1" ht="12.75"/>
    <row r="82" s="26" customFormat="1" ht="12.75"/>
    <row r="83" s="26" customFormat="1" ht="12.75"/>
    <row r="84" s="26" customFormat="1" ht="12.75"/>
    <row r="85" s="26" customFormat="1" ht="12.75"/>
    <row r="86" s="26" customFormat="1" ht="12.75"/>
    <row r="87" s="26" customFormat="1" ht="12.75"/>
    <row r="88" s="26" customFormat="1" ht="12.75"/>
    <row r="89" s="26" customFormat="1" ht="12.75"/>
    <row r="90" s="26" customFormat="1" ht="12.75"/>
    <row r="91" s="26" customFormat="1" ht="12.75"/>
    <row r="92" s="26" customFormat="1" ht="12.75"/>
    <row r="93" s="26" customFormat="1" ht="12.75"/>
    <row r="94" s="26" customFormat="1" ht="12.75"/>
    <row r="95" s="26" customFormat="1" ht="12.75"/>
    <row r="96" s="26" customFormat="1" ht="12.75"/>
    <row r="97" s="26" customFormat="1" ht="12.75"/>
    <row r="98" s="26" customFormat="1" ht="12.75"/>
    <row r="99" s="26" customFormat="1" ht="12.75"/>
    <row r="100" s="26" customFormat="1" ht="12.75"/>
    <row r="101" s="26" customFormat="1" ht="12.75"/>
    <row r="102" s="26" customFormat="1" ht="12.75"/>
    <row r="103" s="26" customFormat="1" ht="12.75"/>
    <row r="104" s="26" customFormat="1" ht="12.75"/>
    <row r="105" s="26" customFormat="1" ht="12.75"/>
    <row r="106" s="26" customFormat="1" ht="12.75"/>
    <row r="107" s="26" customFormat="1" ht="12.75"/>
    <row r="108" s="26" customFormat="1" ht="12.75"/>
    <row r="109" s="26" customFormat="1" ht="12.75"/>
    <row r="110" s="26" customFormat="1" ht="12.75"/>
    <row r="111" s="26" customFormat="1" ht="12.75"/>
    <row r="112" s="26" customFormat="1" ht="12.75"/>
    <row r="113" s="26" customFormat="1" ht="12.75"/>
    <row r="114" s="26" customFormat="1" ht="12.75"/>
    <row r="115" s="26" customFormat="1" ht="12.75"/>
    <row r="116" s="26" customFormat="1" ht="12.75"/>
    <row r="117" s="26" customFormat="1" ht="12.75"/>
    <row r="118" s="26" customFormat="1" ht="12.75"/>
    <row r="119" s="26" customFormat="1" ht="12.75"/>
    <row r="120" s="26" customFormat="1" ht="12.75"/>
    <row r="121" s="26" customFormat="1" ht="12.75"/>
    <row r="122" s="26" customFormat="1" ht="12.75"/>
    <row r="123" s="26" customFormat="1" ht="12.75"/>
    <row r="124" s="26" customFormat="1" ht="12.75"/>
    <row r="125" s="26" customFormat="1" ht="12.75"/>
    <row r="126" s="26" customFormat="1" ht="12.75"/>
    <row r="127" s="26" customFormat="1" ht="12.75"/>
    <row r="128" s="26" customFormat="1" ht="12.75"/>
    <row r="129" s="26" customFormat="1" ht="12.75"/>
    <row r="130" s="26" customFormat="1" ht="12.75"/>
    <row r="131" s="26" customFormat="1" ht="12.75"/>
    <row r="132" s="26" customFormat="1" ht="12.75"/>
    <row r="133" s="26" customFormat="1" ht="12.75"/>
    <row r="134" s="26" customFormat="1" ht="12.75"/>
    <row r="135" s="26" customFormat="1" ht="12.75"/>
    <row r="136" s="26" customFormat="1" ht="12.75"/>
    <row r="137" s="26" customFormat="1" ht="12.75"/>
    <row r="138" s="26" customFormat="1" ht="12.75"/>
    <row r="139" s="26" customFormat="1" ht="12.75"/>
    <row r="140" s="26" customFormat="1" ht="12.75"/>
    <row r="141" s="26" customFormat="1" ht="12.75"/>
    <row r="142" s="26" customFormat="1" ht="12.75"/>
    <row r="143" s="26" customFormat="1" ht="12.75"/>
    <row r="144" s="26" customFormat="1" ht="12.75"/>
    <row r="145" s="26" customFormat="1" ht="12.75"/>
    <row r="146" s="26" customFormat="1" ht="12.75"/>
    <row r="147" s="26" customFormat="1" ht="12.75"/>
    <row r="148" s="26" customFormat="1" ht="12.75"/>
    <row r="149" s="26" customFormat="1" ht="12.75"/>
    <row r="150" s="26" customFormat="1" ht="12.75"/>
    <row r="151" s="26" customFormat="1" ht="12.75"/>
    <row r="152" s="26" customFormat="1" ht="12.75"/>
    <row r="153" s="26" customFormat="1" ht="12.75"/>
    <row r="154" s="26" customFormat="1" ht="12.75"/>
    <row r="155" s="26" customFormat="1" ht="12.75"/>
    <row r="156" s="26" customFormat="1" ht="12.75"/>
    <row r="157" s="26" customFormat="1" ht="12.75"/>
    <row r="158" s="26" customFormat="1" ht="12.75"/>
    <row r="159" s="26" customFormat="1" ht="12.75"/>
    <row r="160" s="26" customFormat="1" ht="12.75"/>
    <row r="161" s="26" customFormat="1" ht="12.75"/>
    <row r="162" s="26" customFormat="1" ht="12.75"/>
    <row r="163" s="26" customFormat="1" ht="12.75"/>
    <row r="164" s="26" customFormat="1" ht="12.75"/>
    <row r="165" s="26" customFormat="1" ht="12.75"/>
    <row r="166" s="26" customFormat="1" ht="12.75"/>
    <row r="167" s="26" customFormat="1" ht="12.75"/>
    <row r="168" s="26" customFormat="1" ht="12.75"/>
    <row r="169" s="26" customFormat="1" ht="12.75"/>
    <row r="170" s="26" customFormat="1" ht="12.75"/>
    <row r="171" s="26" customFormat="1" ht="12.75"/>
  </sheetData>
  <mergeCells count="118">
    <mergeCell ref="DF18:DS18"/>
    <mergeCell ref="BW19:CJ19"/>
    <mergeCell ref="CK19:CU19"/>
    <mergeCell ref="CV19:DE19"/>
    <mergeCell ref="DF19:DS19"/>
    <mergeCell ref="A7:DS7"/>
    <mergeCell ref="A9:DS9"/>
    <mergeCell ref="T11:DS11"/>
    <mergeCell ref="AH13:DS13"/>
    <mergeCell ref="A15:DS15"/>
    <mergeCell ref="A17:D17"/>
    <mergeCell ref="E17:T17"/>
    <mergeCell ref="U17:AF17"/>
    <mergeCell ref="AG17:CJ17"/>
    <mergeCell ref="CK17:CU17"/>
    <mergeCell ref="CV17:DE17"/>
    <mergeCell ref="DF17:DS17"/>
    <mergeCell ref="A19:D19"/>
    <mergeCell ref="E19:T19"/>
    <mergeCell ref="U19:AF19"/>
    <mergeCell ref="AG19:AT19"/>
    <mergeCell ref="AU19:BH19"/>
    <mergeCell ref="BI19:BV19"/>
    <mergeCell ref="A18:D18"/>
    <mergeCell ref="E18:T18"/>
    <mergeCell ref="U18:AF18"/>
    <mergeCell ref="AG18:AT18"/>
    <mergeCell ref="AU18:CJ18"/>
    <mergeCell ref="BW20:CJ20"/>
    <mergeCell ref="CK20:CU20"/>
    <mergeCell ref="CV20:DE20"/>
    <mergeCell ref="CK18:CU18"/>
    <mergeCell ref="CV18:DE18"/>
    <mergeCell ref="DF20:DS20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DF21:DS21"/>
    <mergeCell ref="A20:D20"/>
    <mergeCell ref="E20:T20"/>
    <mergeCell ref="U20:AF20"/>
    <mergeCell ref="AG20:AT20"/>
    <mergeCell ref="AU20:BH20"/>
    <mergeCell ref="BI20:BV20"/>
    <mergeCell ref="DF22:DS22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3:DS23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BI26:BV26"/>
    <mergeCell ref="BW26:CJ26"/>
    <mergeCell ref="CK26:CU26"/>
    <mergeCell ref="CV26:DE26"/>
    <mergeCell ref="DF24:DS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6:DS26"/>
    <mergeCell ref="A27:T27"/>
    <mergeCell ref="U27:AF27"/>
    <mergeCell ref="AG27:AT27"/>
    <mergeCell ref="AU27:BH27"/>
    <mergeCell ref="BI27:BV27"/>
    <mergeCell ref="BW27:CJ27"/>
    <mergeCell ref="CV28:DE28"/>
    <mergeCell ref="DF28:DS28"/>
    <mergeCell ref="CK27:CU27"/>
    <mergeCell ref="CV27:DE27"/>
    <mergeCell ref="DF27:DS27"/>
    <mergeCell ref="A28:T28"/>
    <mergeCell ref="U28:AF28"/>
    <mergeCell ref="AG28:AT28"/>
    <mergeCell ref="AU28:BH28"/>
    <mergeCell ref="BI28:BV28"/>
    <mergeCell ref="BW28:CJ28"/>
    <mergeCell ref="CK28:CU28"/>
    <mergeCell ref="A26:D26"/>
    <mergeCell ref="E26:T26"/>
    <mergeCell ref="U26:AF26"/>
    <mergeCell ref="AG26:AT26"/>
    <mergeCell ref="AU26:BH26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CH59"/>
  <sheetViews>
    <sheetView topLeftCell="A25" zoomScaleNormal="100" workbookViewId="0">
      <selection activeCell="E30" sqref="E30:BD30"/>
    </sheetView>
  </sheetViews>
  <sheetFormatPr defaultColWidth="1.140625" defaultRowHeight="12.75"/>
  <cols>
    <col min="1" max="85" width="1.140625" style="26"/>
    <col min="86" max="86" width="8.7109375" style="26" bestFit="1" customWidth="1"/>
    <col min="87" max="16384" width="1.140625" style="26"/>
  </cols>
  <sheetData>
    <row r="1" spans="1:80" s="23" customFormat="1" ht="42" customHeight="1">
      <c r="A1" s="459" t="s">
        <v>518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80" s="27" customFormat="1" ht="11.25" customHeight="1"/>
    <row r="3" spans="1:80">
      <c r="A3" s="377" t="s">
        <v>89</v>
      </c>
      <c r="B3" s="378"/>
      <c r="C3" s="378"/>
      <c r="D3" s="379"/>
      <c r="E3" s="377" t="s">
        <v>121</v>
      </c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9"/>
      <c r="AJ3" s="377" t="s">
        <v>122</v>
      </c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9"/>
      <c r="AX3" s="377" t="s">
        <v>123</v>
      </c>
      <c r="AY3" s="378"/>
      <c r="AZ3" s="378"/>
      <c r="BA3" s="378"/>
      <c r="BB3" s="378"/>
      <c r="BC3" s="378"/>
      <c r="BD3" s="378"/>
      <c r="BE3" s="378"/>
      <c r="BF3" s="379"/>
      <c r="BG3" s="377" t="s">
        <v>123</v>
      </c>
      <c r="BH3" s="378"/>
      <c r="BI3" s="378"/>
      <c r="BJ3" s="378"/>
      <c r="BK3" s="378"/>
      <c r="BL3" s="378"/>
      <c r="BM3" s="378"/>
      <c r="BN3" s="378"/>
      <c r="BO3" s="379"/>
      <c r="BP3" s="377" t="s">
        <v>78</v>
      </c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9"/>
    </row>
    <row r="4" spans="1:80">
      <c r="A4" s="374" t="s">
        <v>96</v>
      </c>
      <c r="B4" s="375"/>
      <c r="C4" s="375"/>
      <c r="D4" s="376"/>
      <c r="E4" s="374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  <c r="AJ4" s="374" t="s">
        <v>124</v>
      </c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6"/>
      <c r="AX4" s="374" t="s">
        <v>125</v>
      </c>
      <c r="AY4" s="375"/>
      <c r="AZ4" s="375"/>
      <c r="BA4" s="375"/>
      <c r="BB4" s="375"/>
      <c r="BC4" s="375"/>
      <c r="BD4" s="375"/>
      <c r="BE4" s="375"/>
      <c r="BF4" s="376"/>
      <c r="BG4" s="374" t="s">
        <v>126</v>
      </c>
      <c r="BH4" s="375"/>
      <c r="BI4" s="375"/>
      <c r="BJ4" s="375"/>
      <c r="BK4" s="375"/>
      <c r="BL4" s="375"/>
      <c r="BM4" s="375"/>
      <c r="BN4" s="375"/>
      <c r="BO4" s="376"/>
      <c r="BP4" s="374" t="s">
        <v>127</v>
      </c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6"/>
    </row>
    <row r="5" spans="1:80">
      <c r="A5" s="374"/>
      <c r="B5" s="375"/>
      <c r="C5" s="375"/>
      <c r="D5" s="376"/>
      <c r="E5" s="374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6"/>
      <c r="AJ5" s="374" t="s">
        <v>128</v>
      </c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6"/>
      <c r="AX5" s="374" t="s">
        <v>129</v>
      </c>
      <c r="AY5" s="375"/>
      <c r="AZ5" s="375"/>
      <c r="BA5" s="375"/>
      <c r="BB5" s="375"/>
      <c r="BC5" s="375"/>
      <c r="BD5" s="375"/>
      <c r="BE5" s="375"/>
      <c r="BF5" s="376"/>
      <c r="BG5" s="374"/>
      <c r="BH5" s="375"/>
      <c r="BI5" s="375"/>
      <c r="BJ5" s="375"/>
      <c r="BK5" s="375"/>
      <c r="BL5" s="375"/>
      <c r="BM5" s="375"/>
      <c r="BN5" s="375"/>
      <c r="BO5" s="376"/>
      <c r="BP5" s="374"/>
      <c r="BQ5" s="375"/>
      <c r="BR5" s="375"/>
      <c r="BS5" s="375"/>
      <c r="BT5" s="375"/>
      <c r="BU5" s="375"/>
      <c r="BV5" s="375"/>
      <c r="BW5" s="375"/>
      <c r="BX5" s="375"/>
      <c r="BY5" s="375"/>
      <c r="BZ5" s="375"/>
      <c r="CA5" s="375"/>
      <c r="CB5" s="376"/>
    </row>
    <row r="6" spans="1:80">
      <c r="A6" s="420"/>
      <c r="B6" s="421"/>
      <c r="C6" s="421"/>
      <c r="D6" s="422"/>
      <c r="E6" s="420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2"/>
      <c r="AJ6" s="420" t="s">
        <v>130</v>
      </c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2"/>
      <c r="AX6" s="420"/>
      <c r="AY6" s="421"/>
      <c r="AZ6" s="421"/>
      <c r="BA6" s="421"/>
      <c r="BB6" s="421"/>
      <c r="BC6" s="421"/>
      <c r="BD6" s="421"/>
      <c r="BE6" s="421"/>
      <c r="BF6" s="422"/>
      <c r="BG6" s="420"/>
      <c r="BH6" s="421"/>
      <c r="BI6" s="421"/>
      <c r="BJ6" s="421"/>
      <c r="BK6" s="421"/>
      <c r="BL6" s="421"/>
      <c r="BM6" s="421"/>
      <c r="BN6" s="421"/>
      <c r="BO6" s="422"/>
      <c r="BP6" s="420"/>
      <c r="BQ6" s="421"/>
      <c r="BR6" s="421"/>
      <c r="BS6" s="421"/>
      <c r="BT6" s="421"/>
      <c r="BU6" s="421"/>
      <c r="BV6" s="421"/>
      <c r="BW6" s="421"/>
      <c r="BX6" s="421"/>
      <c r="BY6" s="421"/>
      <c r="BZ6" s="421"/>
      <c r="CA6" s="421"/>
      <c r="CB6" s="422"/>
    </row>
    <row r="7" spans="1:80">
      <c r="A7" s="420">
        <v>1</v>
      </c>
      <c r="B7" s="421"/>
      <c r="C7" s="421"/>
      <c r="D7" s="422"/>
      <c r="E7" s="420">
        <v>2</v>
      </c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2"/>
      <c r="AJ7" s="420">
        <v>3</v>
      </c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2"/>
      <c r="AX7" s="420">
        <v>4</v>
      </c>
      <c r="AY7" s="421"/>
      <c r="AZ7" s="421"/>
      <c r="BA7" s="421"/>
      <c r="BB7" s="421"/>
      <c r="BC7" s="421"/>
      <c r="BD7" s="421"/>
      <c r="BE7" s="421"/>
      <c r="BF7" s="422"/>
      <c r="BG7" s="420">
        <v>5</v>
      </c>
      <c r="BH7" s="421"/>
      <c r="BI7" s="421"/>
      <c r="BJ7" s="421"/>
      <c r="BK7" s="421"/>
      <c r="BL7" s="421"/>
      <c r="BM7" s="421"/>
      <c r="BN7" s="421"/>
      <c r="BO7" s="422"/>
      <c r="BP7" s="420">
        <v>6</v>
      </c>
      <c r="BQ7" s="421"/>
      <c r="BR7" s="421"/>
      <c r="BS7" s="421"/>
      <c r="BT7" s="421"/>
      <c r="BU7" s="421"/>
      <c r="BV7" s="421"/>
      <c r="BW7" s="421"/>
      <c r="BX7" s="421"/>
      <c r="BY7" s="421"/>
      <c r="BZ7" s="421"/>
      <c r="CA7" s="421"/>
      <c r="CB7" s="422"/>
    </row>
    <row r="8" spans="1:80">
      <c r="A8" s="438"/>
      <c r="B8" s="439"/>
      <c r="C8" s="439"/>
      <c r="D8" s="440"/>
      <c r="E8" s="438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40"/>
      <c r="AJ8" s="472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4"/>
      <c r="AX8" s="472"/>
      <c r="AY8" s="473"/>
      <c r="AZ8" s="473"/>
      <c r="BA8" s="473"/>
      <c r="BB8" s="473"/>
      <c r="BC8" s="473"/>
      <c r="BD8" s="473"/>
      <c r="BE8" s="473"/>
      <c r="BF8" s="474"/>
      <c r="BG8" s="472"/>
      <c r="BH8" s="473"/>
      <c r="BI8" s="473"/>
      <c r="BJ8" s="473"/>
      <c r="BK8" s="473"/>
      <c r="BL8" s="473"/>
      <c r="BM8" s="473"/>
      <c r="BN8" s="473"/>
      <c r="BO8" s="474"/>
      <c r="BP8" s="472"/>
      <c r="BQ8" s="473"/>
      <c r="BR8" s="473"/>
      <c r="BS8" s="473"/>
      <c r="BT8" s="473"/>
      <c r="BU8" s="473"/>
      <c r="BV8" s="473"/>
      <c r="BW8" s="473"/>
      <c r="BX8" s="473"/>
      <c r="BY8" s="473"/>
      <c r="BZ8" s="473"/>
      <c r="CA8" s="473"/>
      <c r="CB8" s="474"/>
    </row>
    <row r="9" spans="1:80">
      <c r="A9" s="438"/>
      <c r="B9" s="439"/>
      <c r="C9" s="439"/>
      <c r="D9" s="440"/>
      <c r="E9" s="438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40"/>
      <c r="AJ9" s="472"/>
      <c r="AK9" s="473"/>
      <c r="AL9" s="473"/>
      <c r="AM9" s="473"/>
      <c r="AN9" s="473"/>
      <c r="AO9" s="473"/>
      <c r="AP9" s="473"/>
      <c r="AQ9" s="473"/>
      <c r="AR9" s="473"/>
      <c r="AS9" s="473"/>
      <c r="AT9" s="473"/>
      <c r="AU9" s="473"/>
      <c r="AV9" s="473"/>
      <c r="AW9" s="474"/>
      <c r="AX9" s="472"/>
      <c r="AY9" s="473"/>
      <c r="AZ9" s="473"/>
      <c r="BA9" s="473"/>
      <c r="BB9" s="473"/>
      <c r="BC9" s="473"/>
      <c r="BD9" s="473"/>
      <c r="BE9" s="473"/>
      <c r="BF9" s="474"/>
      <c r="BG9" s="472"/>
      <c r="BH9" s="473"/>
      <c r="BI9" s="473"/>
      <c r="BJ9" s="473"/>
      <c r="BK9" s="473"/>
      <c r="BL9" s="473"/>
      <c r="BM9" s="473"/>
      <c r="BN9" s="473"/>
      <c r="BO9" s="474"/>
      <c r="BP9" s="472"/>
      <c r="BQ9" s="473"/>
      <c r="BR9" s="473"/>
      <c r="BS9" s="473"/>
      <c r="BT9" s="473"/>
      <c r="BU9" s="473"/>
      <c r="BV9" s="473"/>
      <c r="BW9" s="473"/>
      <c r="BX9" s="473"/>
      <c r="BY9" s="473"/>
      <c r="BZ9" s="473"/>
      <c r="CA9" s="473"/>
      <c r="CB9" s="474"/>
    </row>
    <row r="10" spans="1:80">
      <c r="A10" s="438"/>
      <c r="B10" s="439"/>
      <c r="C10" s="439"/>
      <c r="D10" s="440"/>
      <c r="E10" s="404" t="s">
        <v>119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6"/>
      <c r="AJ10" s="410" t="s">
        <v>9</v>
      </c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2"/>
      <c r="AX10" s="410" t="s">
        <v>9</v>
      </c>
      <c r="AY10" s="411"/>
      <c r="AZ10" s="411"/>
      <c r="BA10" s="411"/>
      <c r="BB10" s="411"/>
      <c r="BC10" s="411"/>
      <c r="BD10" s="411"/>
      <c r="BE10" s="411"/>
      <c r="BF10" s="412"/>
      <c r="BG10" s="410" t="s">
        <v>9</v>
      </c>
      <c r="BH10" s="411"/>
      <c r="BI10" s="411"/>
      <c r="BJ10" s="411"/>
      <c r="BK10" s="411"/>
      <c r="BL10" s="411"/>
      <c r="BM10" s="411"/>
      <c r="BN10" s="411"/>
      <c r="BO10" s="412"/>
      <c r="BP10" s="472">
        <v>0</v>
      </c>
      <c r="BQ10" s="473"/>
      <c r="BR10" s="473"/>
      <c r="BS10" s="473"/>
      <c r="BT10" s="473"/>
      <c r="BU10" s="473"/>
      <c r="BV10" s="473"/>
      <c r="BW10" s="473"/>
      <c r="BX10" s="473"/>
      <c r="BY10" s="473"/>
      <c r="BZ10" s="473"/>
      <c r="CA10" s="473"/>
      <c r="CB10" s="474"/>
    </row>
    <row r="11" spans="1:80" s="17" customFormat="1" ht="15.75"/>
    <row r="12" spans="1:80" s="23" customFormat="1" ht="30.75" customHeight="1">
      <c r="A12" s="459" t="s">
        <v>519</v>
      </c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9"/>
      <c r="BJ12" s="459"/>
      <c r="BK12" s="459"/>
      <c r="BL12" s="459"/>
      <c r="BM12" s="459"/>
      <c r="BN12" s="459"/>
      <c r="BO12" s="459"/>
      <c r="BP12" s="459"/>
      <c r="BQ12" s="459"/>
      <c r="BR12" s="459"/>
      <c r="BS12" s="459"/>
      <c r="BT12" s="459"/>
      <c r="BU12" s="459"/>
      <c r="BV12" s="459"/>
      <c r="BW12" s="459"/>
      <c r="BX12" s="459"/>
      <c r="BY12" s="459"/>
      <c r="BZ12" s="459"/>
      <c r="CA12" s="459"/>
      <c r="CB12" s="459"/>
    </row>
    <row r="13" spans="1:80" s="27" customFormat="1" ht="8.25"/>
    <row r="14" spans="1:80">
      <c r="A14" s="377" t="s">
        <v>89</v>
      </c>
      <c r="B14" s="378"/>
      <c r="C14" s="378"/>
      <c r="D14" s="379"/>
      <c r="E14" s="377" t="s">
        <v>121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9"/>
      <c r="AJ14" s="377" t="s">
        <v>131</v>
      </c>
      <c r="AK14" s="378"/>
      <c r="AL14" s="378"/>
      <c r="AM14" s="378"/>
      <c r="AN14" s="378"/>
      <c r="AO14" s="378"/>
      <c r="AP14" s="378"/>
      <c r="AQ14" s="378"/>
      <c r="AR14" s="378"/>
      <c r="AS14" s="378"/>
      <c r="AT14" s="379"/>
      <c r="AU14" s="377" t="s">
        <v>123</v>
      </c>
      <c r="AV14" s="378"/>
      <c r="AW14" s="378"/>
      <c r="AX14" s="378"/>
      <c r="AY14" s="378"/>
      <c r="AZ14" s="378"/>
      <c r="BA14" s="378"/>
      <c r="BB14" s="378"/>
      <c r="BC14" s="378"/>
      <c r="BD14" s="379"/>
      <c r="BE14" s="377" t="s">
        <v>132</v>
      </c>
      <c r="BF14" s="378"/>
      <c r="BG14" s="378"/>
      <c r="BH14" s="378"/>
      <c r="BI14" s="378"/>
      <c r="BJ14" s="378"/>
      <c r="BK14" s="378"/>
      <c r="BL14" s="378"/>
      <c r="BM14" s="378"/>
      <c r="BN14" s="378"/>
      <c r="BO14" s="379"/>
      <c r="BP14" s="377" t="s">
        <v>78</v>
      </c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8"/>
      <c r="CB14" s="379"/>
    </row>
    <row r="15" spans="1:80">
      <c r="A15" s="374" t="s">
        <v>96</v>
      </c>
      <c r="B15" s="375"/>
      <c r="C15" s="375"/>
      <c r="D15" s="376"/>
      <c r="E15" s="374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6"/>
      <c r="AJ15" s="374" t="s">
        <v>125</v>
      </c>
      <c r="AK15" s="375"/>
      <c r="AL15" s="375"/>
      <c r="AM15" s="375"/>
      <c r="AN15" s="375"/>
      <c r="AO15" s="375"/>
      <c r="AP15" s="375"/>
      <c r="AQ15" s="375"/>
      <c r="AR15" s="375"/>
      <c r="AS15" s="375"/>
      <c r="AT15" s="376"/>
      <c r="AU15" s="374" t="s">
        <v>133</v>
      </c>
      <c r="AV15" s="375"/>
      <c r="AW15" s="375"/>
      <c r="AX15" s="375"/>
      <c r="AY15" s="375"/>
      <c r="AZ15" s="375"/>
      <c r="BA15" s="375"/>
      <c r="BB15" s="375"/>
      <c r="BC15" s="375"/>
      <c r="BD15" s="376"/>
      <c r="BE15" s="374" t="s">
        <v>134</v>
      </c>
      <c r="BF15" s="375"/>
      <c r="BG15" s="375"/>
      <c r="BH15" s="375"/>
      <c r="BI15" s="375"/>
      <c r="BJ15" s="375"/>
      <c r="BK15" s="375"/>
      <c r="BL15" s="375"/>
      <c r="BM15" s="375"/>
      <c r="BN15" s="375"/>
      <c r="BO15" s="376"/>
      <c r="BP15" s="374" t="s">
        <v>127</v>
      </c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6"/>
    </row>
    <row r="16" spans="1:80">
      <c r="A16" s="374"/>
      <c r="B16" s="375"/>
      <c r="C16" s="375"/>
      <c r="D16" s="376"/>
      <c r="E16" s="374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6"/>
      <c r="AJ16" s="374" t="s">
        <v>135</v>
      </c>
      <c r="AK16" s="375"/>
      <c r="AL16" s="375"/>
      <c r="AM16" s="375"/>
      <c r="AN16" s="375"/>
      <c r="AO16" s="375"/>
      <c r="AP16" s="375"/>
      <c r="AQ16" s="375"/>
      <c r="AR16" s="375"/>
      <c r="AS16" s="375"/>
      <c r="AT16" s="376"/>
      <c r="AU16" s="374" t="s">
        <v>136</v>
      </c>
      <c r="AV16" s="375"/>
      <c r="AW16" s="375"/>
      <c r="AX16" s="375"/>
      <c r="AY16" s="375"/>
      <c r="AZ16" s="375"/>
      <c r="BA16" s="375"/>
      <c r="BB16" s="375"/>
      <c r="BC16" s="375"/>
      <c r="BD16" s="376"/>
      <c r="BE16" s="374" t="s">
        <v>137</v>
      </c>
      <c r="BF16" s="375"/>
      <c r="BG16" s="375"/>
      <c r="BH16" s="375"/>
      <c r="BI16" s="375"/>
      <c r="BJ16" s="375"/>
      <c r="BK16" s="375"/>
      <c r="BL16" s="375"/>
      <c r="BM16" s="375"/>
      <c r="BN16" s="375"/>
      <c r="BO16" s="376"/>
      <c r="BP16" s="374"/>
      <c r="BQ16" s="375"/>
      <c r="BR16" s="375"/>
      <c r="BS16" s="375"/>
      <c r="BT16" s="375"/>
      <c r="BU16" s="375"/>
      <c r="BV16" s="375"/>
      <c r="BW16" s="375"/>
      <c r="BX16" s="375"/>
      <c r="BY16" s="375"/>
      <c r="BZ16" s="375"/>
      <c r="CA16" s="375"/>
      <c r="CB16" s="376"/>
    </row>
    <row r="17" spans="1:83">
      <c r="A17" s="420"/>
      <c r="B17" s="421"/>
      <c r="C17" s="421"/>
      <c r="D17" s="422"/>
      <c r="E17" s="420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2"/>
      <c r="AJ17" s="420" t="s">
        <v>138</v>
      </c>
      <c r="AK17" s="421"/>
      <c r="AL17" s="421"/>
      <c r="AM17" s="421"/>
      <c r="AN17" s="421"/>
      <c r="AO17" s="421"/>
      <c r="AP17" s="421"/>
      <c r="AQ17" s="421"/>
      <c r="AR17" s="421"/>
      <c r="AS17" s="421"/>
      <c r="AT17" s="422"/>
      <c r="AU17" s="420" t="s">
        <v>139</v>
      </c>
      <c r="AV17" s="421"/>
      <c r="AW17" s="421"/>
      <c r="AX17" s="421"/>
      <c r="AY17" s="421"/>
      <c r="AZ17" s="421"/>
      <c r="BA17" s="421"/>
      <c r="BB17" s="421"/>
      <c r="BC17" s="421"/>
      <c r="BD17" s="422"/>
      <c r="BE17" s="420" t="s">
        <v>140</v>
      </c>
      <c r="BF17" s="421"/>
      <c r="BG17" s="421"/>
      <c r="BH17" s="421"/>
      <c r="BI17" s="421"/>
      <c r="BJ17" s="421"/>
      <c r="BK17" s="421"/>
      <c r="BL17" s="421"/>
      <c r="BM17" s="421"/>
      <c r="BN17" s="421"/>
      <c r="BO17" s="422"/>
      <c r="BP17" s="420"/>
      <c r="BQ17" s="421"/>
      <c r="BR17" s="421"/>
      <c r="BS17" s="421"/>
      <c r="BT17" s="421"/>
      <c r="BU17" s="421"/>
      <c r="BV17" s="421"/>
      <c r="BW17" s="421"/>
      <c r="BX17" s="421"/>
      <c r="BY17" s="421"/>
      <c r="BZ17" s="421"/>
      <c r="CA17" s="421"/>
      <c r="CB17" s="422"/>
    </row>
    <row r="18" spans="1:83">
      <c r="A18" s="420">
        <v>1</v>
      </c>
      <c r="B18" s="421"/>
      <c r="C18" s="421"/>
      <c r="D18" s="422"/>
      <c r="E18" s="420">
        <v>2</v>
      </c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2"/>
      <c r="AJ18" s="420">
        <v>3</v>
      </c>
      <c r="AK18" s="421"/>
      <c r="AL18" s="421"/>
      <c r="AM18" s="421"/>
      <c r="AN18" s="421"/>
      <c r="AO18" s="421"/>
      <c r="AP18" s="421"/>
      <c r="AQ18" s="421"/>
      <c r="AR18" s="421"/>
      <c r="AS18" s="421"/>
      <c r="AT18" s="422"/>
      <c r="AU18" s="420">
        <v>4</v>
      </c>
      <c r="AV18" s="421"/>
      <c r="AW18" s="421"/>
      <c r="AX18" s="421"/>
      <c r="AY18" s="421"/>
      <c r="AZ18" s="421"/>
      <c r="BA18" s="421"/>
      <c r="BB18" s="421"/>
      <c r="BC18" s="421"/>
      <c r="BD18" s="422"/>
      <c r="BE18" s="420">
        <v>5</v>
      </c>
      <c r="BF18" s="421"/>
      <c r="BG18" s="421"/>
      <c r="BH18" s="421"/>
      <c r="BI18" s="421"/>
      <c r="BJ18" s="421"/>
      <c r="BK18" s="421"/>
      <c r="BL18" s="421"/>
      <c r="BM18" s="421"/>
      <c r="BN18" s="421"/>
      <c r="BO18" s="422"/>
      <c r="BP18" s="420">
        <v>6</v>
      </c>
      <c r="BQ18" s="421"/>
      <c r="BR18" s="421"/>
      <c r="BS18" s="421"/>
      <c r="BT18" s="421"/>
      <c r="BU18" s="421"/>
      <c r="BV18" s="421"/>
      <c r="BW18" s="421"/>
      <c r="BX18" s="421"/>
      <c r="BY18" s="421"/>
      <c r="BZ18" s="421"/>
      <c r="CA18" s="421"/>
      <c r="CB18" s="422"/>
    </row>
    <row r="19" spans="1:83" ht="90.75" customHeight="1">
      <c r="A19" s="383">
        <v>1</v>
      </c>
      <c r="B19" s="384"/>
      <c r="C19" s="384"/>
      <c r="D19" s="385"/>
      <c r="E19" s="466" t="s">
        <v>295</v>
      </c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8"/>
      <c r="AJ19" s="420"/>
      <c r="AK19" s="421"/>
      <c r="AL19" s="421"/>
      <c r="AM19" s="421"/>
      <c r="AN19" s="421"/>
      <c r="AO19" s="421"/>
      <c r="AP19" s="421"/>
      <c r="AQ19" s="421"/>
      <c r="AR19" s="421"/>
      <c r="AS19" s="421"/>
      <c r="AT19" s="422"/>
      <c r="AU19" s="420">
        <v>12</v>
      </c>
      <c r="AV19" s="421"/>
      <c r="AW19" s="421"/>
      <c r="AX19" s="421"/>
      <c r="AY19" s="421"/>
      <c r="AZ19" s="421"/>
      <c r="BA19" s="421"/>
      <c r="BB19" s="421"/>
      <c r="BC19" s="421"/>
      <c r="BD19" s="422"/>
      <c r="BE19" s="420">
        <v>57.5</v>
      </c>
      <c r="BF19" s="421"/>
      <c r="BG19" s="421"/>
      <c r="BH19" s="421"/>
      <c r="BI19" s="421"/>
      <c r="BJ19" s="421"/>
      <c r="BK19" s="421"/>
      <c r="BL19" s="421"/>
      <c r="BM19" s="421"/>
      <c r="BN19" s="421"/>
      <c r="BO19" s="422"/>
      <c r="BP19" s="469">
        <f>AJ19*AU19*BE19</f>
        <v>0</v>
      </c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1"/>
      <c r="CC19" s="149"/>
      <c r="CD19" s="149"/>
      <c r="CE19" s="149"/>
    </row>
    <row r="20" spans="1:83">
      <c r="A20" s="438"/>
      <c r="B20" s="439"/>
      <c r="C20" s="439"/>
      <c r="D20" s="440"/>
      <c r="E20" s="438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40"/>
      <c r="AJ20" s="410"/>
      <c r="AK20" s="411"/>
      <c r="AL20" s="411"/>
      <c r="AM20" s="411"/>
      <c r="AN20" s="411"/>
      <c r="AO20" s="411"/>
      <c r="AP20" s="411"/>
      <c r="AQ20" s="411"/>
      <c r="AR20" s="411"/>
      <c r="AS20" s="411"/>
      <c r="AT20" s="412"/>
      <c r="AU20" s="410"/>
      <c r="AV20" s="411"/>
      <c r="AW20" s="411"/>
      <c r="AX20" s="411"/>
      <c r="AY20" s="411"/>
      <c r="AZ20" s="411"/>
      <c r="BA20" s="411"/>
      <c r="BB20" s="411"/>
      <c r="BC20" s="411"/>
      <c r="BD20" s="412"/>
      <c r="BE20" s="410"/>
      <c r="BF20" s="411"/>
      <c r="BG20" s="411"/>
      <c r="BH20" s="411"/>
      <c r="BI20" s="411"/>
      <c r="BJ20" s="411"/>
      <c r="BK20" s="411"/>
      <c r="BL20" s="411"/>
      <c r="BM20" s="411"/>
      <c r="BN20" s="411"/>
      <c r="BO20" s="412"/>
      <c r="BP20" s="444"/>
      <c r="BQ20" s="445"/>
      <c r="BR20" s="445"/>
      <c r="BS20" s="445"/>
      <c r="BT20" s="445"/>
      <c r="BU20" s="445"/>
      <c r="BV20" s="445"/>
      <c r="BW20" s="445"/>
      <c r="BX20" s="445"/>
      <c r="BY20" s="445"/>
      <c r="BZ20" s="445"/>
      <c r="CA20" s="445"/>
      <c r="CB20" s="446"/>
    </row>
    <row r="21" spans="1:83">
      <c r="A21" s="438"/>
      <c r="B21" s="439"/>
      <c r="C21" s="439"/>
      <c r="D21" s="440"/>
      <c r="E21" s="404" t="s">
        <v>119</v>
      </c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6"/>
      <c r="AJ21" s="410" t="s">
        <v>9</v>
      </c>
      <c r="AK21" s="411"/>
      <c r="AL21" s="411"/>
      <c r="AM21" s="411"/>
      <c r="AN21" s="411"/>
      <c r="AO21" s="411"/>
      <c r="AP21" s="411"/>
      <c r="AQ21" s="411"/>
      <c r="AR21" s="411"/>
      <c r="AS21" s="411"/>
      <c r="AT21" s="412"/>
      <c r="AU21" s="410" t="s">
        <v>9</v>
      </c>
      <c r="AV21" s="411"/>
      <c r="AW21" s="411"/>
      <c r="AX21" s="411"/>
      <c r="AY21" s="411"/>
      <c r="AZ21" s="411"/>
      <c r="BA21" s="411"/>
      <c r="BB21" s="411"/>
      <c r="BC21" s="411"/>
      <c r="BD21" s="412"/>
      <c r="BE21" s="410" t="s">
        <v>9</v>
      </c>
      <c r="BF21" s="411"/>
      <c r="BG21" s="411"/>
      <c r="BH21" s="411"/>
      <c r="BI21" s="411"/>
      <c r="BJ21" s="411"/>
      <c r="BK21" s="411"/>
      <c r="BL21" s="411"/>
      <c r="BM21" s="411"/>
      <c r="BN21" s="411"/>
      <c r="BO21" s="412"/>
      <c r="BP21" s="444">
        <f>BP19</f>
        <v>0</v>
      </c>
      <c r="BQ21" s="445"/>
      <c r="BR21" s="445"/>
      <c r="BS21" s="445"/>
      <c r="BT21" s="445"/>
      <c r="BU21" s="445"/>
      <c r="BV21" s="445"/>
      <c r="BW21" s="445"/>
      <c r="BX21" s="445"/>
      <c r="BY21" s="445"/>
      <c r="BZ21" s="445"/>
      <c r="CA21" s="445"/>
      <c r="CB21" s="446"/>
    </row>
    <row r="22" spans="1:83">
      <c r="A22" s="438"/>
      <c r="B22" s="439"/>
      <c r="C22" s="439"/>
      <c r="D22" s="440"/>
      <c r="E22" s="416" t="s">
        <v>120</v>
      </c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8"/>
      <c r="AJ22" s="410" t="s">
        <v>9</v>
      </c>
      <c r="AK22" s="411"/>
      <c r="AL22" s="411"/>
      <c r="AM22" s="411"/>
      <c r="AN22" s="411"/>
      <c r="AO22" s="411"/>
      <c r="AP22" s="411"/>
      <c r="AQ22" s="411"/>
      <c r="AR22" s="411"/>
      <c r="AS22" s="411"/>
      <c r="AT22" s="412"/>
      <c r="AU22" s="410" t="s">
        <v>9</v>
      </c>
      <c r="AV22" s="411"/>
      <c r="AW22" s="411"/>
      <c r="AX22" s="411"/>
      <c r="AY22" s="411"/>
      <c r="AZ22" s="411"/>
      <c r="BA22" s="411"/>
      <c r="BB22" s="411"/>
      <c r="BC22" s="411"/>
      <c r="BD22" s="412"/>
      <c r="BE22" s="410" t="s">
        <v>9</v>
      </c>
      <c r="BF22" s="411"/>
      <c r="BG22" s="411"/>
      <c r="BH22" s="411"/>
      <c r="BI22" s="411"/>
      <c r="BJ22" s="411"/>
      <c r="BK22" s="411"/>
      <c r="BL22" s="411"/>
      <c r="BM22" s="411"/>
      <c r="BN22" s="411"/>
      <c r="BO22" s="412"/>
      <c r="BP22" s="463">
        <f>BP21</f>
        <v>0</v>
      </c>
      <c r="BQ22" s="464"/>
      <c r="BR22" s="464"/>
      <c r="BS22" s="464"/>
      <c r="BT22" s="464"/>
      <c r="BU22" s="464"/>
      <c r="BV22" s="464"/>
      <c r="BW22" s="464"/>
      <c r="BX22" s="464"/>
      <c r="BY22" s="464"/>
      <c r="BZ22" s="464"/>
      <c r="CA22" s="464"/>
      <c r="CB22" s="465"/>
    </row>
    <row r="23" spans="1:83" s="17" customFormat="1" ht="15.75"/>
    <row r="24" spans="1:83" s="23" customFormat="1" ht="15.75">
      <c r="A24" s="380" t="s">
        <v>141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</row>
    <row r="25" spans="1:83" ht="15" customHeight="1">
      <c r="A25" s="380" t="s">
        <v>142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</row>
    <row r="26" spans="1:83" ht="33" customHeight="1">
      <c r="A26" s="459" t="s">
        <v>520</v>
      </c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59"/>
      <c r="BU26" s="459"/>
      <c r="BV26" s="459"/>
      <c r="BW26" s="459"/>
      <c r="BX26" s="459"/>
      <c r="BY26" s="459"/>
      <c r="BZ26" s="459"/>
      <c r="CA26" s="459"/>
      <c r="CB26" s="459"/>
    </row>
    <row r="27" spans="1:83" s="27" customFormat="1" ht="9.75" customHeight="1"/>
    <row r="28" spans="1:83">
      <c r="A28" s="377" t="s">
        <v>89</v>
      </c>
      <c r="B28" s="378"/>
      <c r="C28" s="378"/>
      <c r="D28" s="379"/>
      <c r="E28" s="377" t="s">
        <v>143</v>
      </c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8"/>
      <c r="BC28" s="378"/>
      <c r="BD28" s="379"/>
      <c r="BE28" s="460" t="s">
        <v>144</v>
      </c>
      <c r="BF28" s="461"/>
      <c r="BG28" s="461"/>
      <c r="BH28" s="461"/>
      <c r="BI28" s="461"/>
      <c r="BJ28" s="461"/>
      <c r="BK28" s="461"/>
      <c r="BL28" s="461"/>
      <c r="BM28" s="461"/>
      <c r="BN28" s="461"/>
      <c r="BO28" s="461"/>
      <c r="BP28" s="462"/>
      <c r="BQ28" s="377" t="s">
        <v>145</v>
      </c>
      <c r="BR28" s="378"/>
      <c r="BS28" s="378"/>
      <c r="BT28" s="378"/>
      <c r="BU28" s="378"/>
      <c r="BV28" s="378"/>
      <c r="BW28" s="378"/>
      <c r="BX28" s="378"/>
      <c r="BY28" s="378"/>
      <c r="BZ28" s="378"/>
      <c r="CA28" s="378"/>
      <c r="CB28" s="379"/>
    </row>
    <row r="29" spans="1:83">
      <c r="A29" s="374" t="s">
        <v>96</v>
      </c>
      <c r="B29" s="375"/>
      <c r="C29" s="375"/>
      <c r="D29" s="376"/>
      <c r="E29" s="374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6"/>
      <c r="BE29" s="456" t="s">
        <v>146</v>
      </c>
      <c r="BF29" s="457"/>
      <c r="BG29" s="457"/>
      <c r="BH29" s="457"/>
      <c r="BI29" s="457"/>
      <c r="BJ29" s="457"/>
      <c r="BK29" s="457"/>
      <c r="BL29" s="457"/>
      <c r="BM29" s="457"/>
      <c r="BN29" s="457"/>
      <c r="BO29" s="457"/>
      <c r="BP29" s="458"/>
      <c r="BQ29" s="374" t="s">
        <v>130</v>
      </c>
      <c r="BR29" s="375"/>
      <c r="BS29" s="375"/>
      <c r="BT29" s="375"/>
      <c r="BU29" s="375"/>
      <c r="BV29" s="375"/>
      <c r="BW29" s="375"/>
      <c r="BX29" s="375"/>
      <c r="BY29" s="375"/>
      <c r="BZ29" s="375"/>
      <c r="CA29" s="375"/>
      <c r="CB29" s="376"/>
    </row>
    <row r="30" spans="1:83">
      <c r="A30" s="374"/>
      <c r="B30" s="375"/>
      <c r="C30" s="375"/>
      <c r="D30" s="376"/>
      <c r="E30" s="374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6"/>
      <c r="BE30" s="456" t="s">
        <v>147</v>
      </c>
      <c r="BF30" s="457"/>
      <c r="BG30" s="457"/>
      <c r="BH30" s="457"/>
      <c r="BI30" s="457"/>
      <c r="BJ30" s="457"/>
      <c r="BK30" s="457"/>
      <c r="BL30" s="457"/>
      <c r="BM30" s="457"/>
      <c r="BN30" s="457"/>
      <c r="BO30" s="457"/>
      <c r="BP30" s="458"/>
      <c r="BQ30" s="374"/>
      <c r="BR30" s="375"/>
      <c r="BS30" s="375"/>
      <c r="BT30" s="375"/>
      <c r="BU30" s="375"/>
      <c r="BV30" s="375"/>
      <c r="BW30" s="375"/>
      <c r="BX30" s="375"/>
      <c r="BY30" s="375"/>
      <c r="BZ30" s="375"/>
      <c r="CA30" s="375"/>
      <c r="CB30" s="376"/>
    </row>
    <row r="31" spans="1:83">
      <c r="A31" s="420"/>
      <c r="B31" s="421"/>
      <c r="C31" s="421"/>
      <c r="D31" s="422"/>
      <c r="E31" s="420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2"/>
      <c r="BE31" s="410" t="s">
        <v>148</v>
      </c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2"/>
      <c r="BQ31" s="420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</row>
    <row r="32" spans="1:83">
      <c r="A32" s="383">
        <v>1</v>
      </c>
      <c r="B32" s="384"/>
      <c r="C32" s="384"/>
      <c r="D32" s="385"/>
      <c r="E32" s="383">
        <v>2</v>
      </c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5"/>
      <c r="BE32" s="398">
        <v>3</v>
      </c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400"/>
      <c r="BQ32" s="383">
        <v>4</v>
      </c>
      <c r="BR32" s="384"/>
      <c r="BS32" s="384"/>
      <c r="BT32" s="384"/>
      <c r="BU32" s="384"/>
      <c r="BV32" s="384"/>
      <c r="BW32" s="384"/>
      <c r="BX32" s="384"/>
      <c r="BY32" s="384"/>
      <c r="BZ32" s="384"/>
      <c r="CA32" s="384"/>
      <c r="CB32" s="385"/>
    </row>
    <row r="33" spans="1:80">
      <c r="A33" s="398">
        <v>1</v>
      </c>
      <c r="B33" s="399"/>
      <c r="C33" s="399"/>
      <c r="D33" s="400"/>
      <c r="E33" s="416" t="s">
        <v>149</v>
      </c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17"/>
      <c r="AQ33" s="417"/>
      <c r="AR33" s="417"/>
      <c r="AS33" s="417"/>
      <c r="AT33" s="417"/>
      <c r="AU33" s="417"/>
      <c r="AV33" s="417"/>
      <c r="AW33" s="417"/>
      <c r="AX33" s="417"/>
      <c r="AY33" s="417"/>
      <c r="AZ33" s="417"/>
      <c r="BA33" s="417"/>
      <c r="BB33" s="417"/>
      <c r="BC33" s="417"/>
      <c r="BD33" s="418"/>
      <c r="BE33" s="398" t="s">
        <v>9</v>
      </c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400"/>
      <c r="BQ33" s="413">
        <f>BQ34</f>
        <v>1623045</v>
      </c>
      <c r="BR33" s="414"/>
      <c r="BS33" s="414"/>
      <c r="BT33" s="414"/>
      <c r="BU33" s="414"/>
      <c r="BV33" s="414"/>
      <c r="BW33" s="414"/>
      <c r="BX33" s="414"/>
      <c r="BY33" s="414"/>
      <c r="BZ33" s="414"/>
      <c r="CA33" s="414"/>
      <c r="CB33" s="415"/>
    </row>
    <row r="34" spans="1:80">
      <c r="A34" s="377" t="s">
        <v>150</v>
      </c>
      <c r="B34" s="378"/>
      <c r="C34" s="378"/>
      <c r="D34" s="379"/>
      <c r="E34" s="423" t="s">
        <v>79</v>
      </c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424"/>
      <c r="AX34" s="424"/>
      <c r="AY34" s="424"/>
      <c r="AZ34" s="424"/>
      <c r="BA34" s="424"/>
      <c r="BB34" s="424"/>
      <c r="BC34" s="424"/>
      <c r="BD34" s="425"/>
      <c r="BE34" s="426">
        <f>'211ст.-2022г. '!DF28</f>
        <v>7377500</v>
      </c>
      <c r="BF34" s="427"/>
      <c r="BG34" s="427"/>
      <c r="BH34" s="427"/>
      <c r="BI34" s="427"/>
      <c r="BJ34" s="427"/>
      <c r="BK34" s="427"/>
      <c r="BL34" s="427"/>
      <c r="BM34" s="427"/>
      <c r="BN34" s="427"/>
      <c r="BO34" s="427"/>
      <c r="BP34" s="428"/>
      <c r="BQ34" s="426">
        <f>BE34*0.22-5</f>
        <v>1623045</v>
      </c>
      <c r="BR34" s="427"/>
      <c r="BS34" s="427"/>
      <c r="BT34" s="427"/>
      <c r="BU34" s="427"/>
      <c r="BV34" s="427"/>
      <c r="BW34" s="427"/>
      <c r="BX34" s="427"/>
      <c r="BY34" s="427"/>
      <c r="BZ34" s="427"/>
      <c r="CA34" s="427"/>
      <c r="CB34" s="428"/>
    </row>
    <row r="35" spans="1:80">
      <c r="A35" s="420"/>
      <c r="B35" s="421"/>
      <c r="C35" s="421"/>
      <c r="D35" s="422"/>
      <c r="E35" s="432" t="s">
        <v>151</v>
      </c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  <c r="AZ35" s="433"/>
      <c r="BA35" s="433"/>
      <c r="BB35" s="433"/>
      <c r="BC35" s="433"/>
      <c r="BD35" s="434"/>
      <c r="BE35" s="429"/>
      <c r="BF35" s="430"/>
      <c r="BG35" s="430"/>
      <c r="BH35" s="430"/>
      <c r="BI35" s="430"/>
      <c r="BJ35" s="430"/>
      <c r="BK35" s="430"/>
      <c r="BL35" s="430"/>
      <c r="BM35" s="430"/>
      <c r="BN35" s="430"/>
      <c r="BO35" s="430"/>
      <c r="BP35" s="431"/>
      <c r="BQ35" s="429"/>
      <c r="BR35" s="430"/>
      <c r="BS35" s="430"/>
      <c r="BT35" s="430"/>
      <c r="BU35" s="430"/>
      <c r="BV35" s="430"/>
      <c r="BW35" s="430"/>
      <c r="BX35" s="430"/>
      <c r="BY35" s="430"/>
      <c r="BZ35" s="430"/>
      <c r="CA35" s="430"/>
      <c r="CB35" s="431"/>
    </row>
    <row r="36" spans="1:80">
      <c r="A36" s="398" t="s">
        <v>61</v>
      </c>
      <c r="B36" s="399"/>
      <c r="C36" s="399"/>
      <c r="D36" s="400"/>
      <c r="E36" s="453" t="s">
        <v>152</v>
      </c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4"/>
      <c r="AR36" s="454"/>
      <c r="AS36" s="454"/>
      <c r="AT36" s="454"/>
      <c r="AU36" s="454"/>
      <c r="AV36" s="454"/>
      <c r="AW36" s="454"/>
      <c r="AX36" s="454"/>
      <c r="AY36" s="454"/>
      <c r="AZ36" s="454"/>
      <c r="BA36" s="454"/>
      <c r="BB36" s="454"/>
      <c r="BC36" s="454"/>
      <c r="BD36" s="455"/>
      <c r="BE36" s="413">
        <v>0</v>
      </c>
      <c r="BF36" s="414"/>
      <c r="BG36" s="414"/>
      <c r="BH36" s="414"/>
      <c r="BI36" s="414"/>
      <c r="BJ36" s="414"/>
      <c r="BK36" s="414"/>
      <c r="BL36" s="414"/>
      <c r="BM36" s="414"/>
      <c r="BN36" s="414"/>
      <c r="BO36" s="414"/>
      <c r="BP36" s="415"/>
      <c r="BQ36" s="413">
        <f>BE36*0.1</f>
        <v>0</v>
      </c>
      <c r="BR36" s="414"/>
      <c r="BS36" s="414"/>
      <c r="BT36" s="414"/>
      <c r="BU36" s="414"/>
      <c r="BV36" s="414"/>
      <c r="BW36" s="414"/>
      <c r="BX36" s="414"/>
      <c r="BY36" s="414"/>
      <c r="BZ36" s="414"/>
      <c r="CA36" s="414"/>
      <c r="CB36" s="415"/>
    </row>
    <row r="37" spans="1:80">
      <c r="A37" s="377" t="s">
        <v>63</v>
      </c>
      <c r="B37" s="378"/>
      <c r="C37" s="378"/>
      <c r="D37" s="379"/>
      <c r="E37" s="423" t="s">
        <v>153</v>
      </c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4"/>
      <c r="BD37" s="425"/>
      <c r="BE37" s="426">
        <v>0</v>
      </c>
      <c r="BF37" s="427"/>
      <c r="BG37" s="427"/>
      <c r="BH37" s="427"/>
      <c r="BI37" s="427"/>
      <c r="BJ37" s="427"/>
      <c r="BK37" s="427"/>
      <c r="BL37" s="427"/>
      <c r="BM37" s="427"/>
      <c r="BN37" s="427"/>
      <c r="BO37" s="427"/>
      <c r="BP37" s="428"/>
      <c r="BQ37" s="426">
        <v>0</v>
      </c>
      <c r="BR37" s="427"/>
      <c r="BS37" s="427"/>
      <c r="BT37" s="427"/>
      <c r="BU37" s="427"/>
      <c r="BV37" s="427"/>
      <c r="BW37" s="427"/>
      <c r="BX37" s="427"/>
      <c r="BY37" s="427"/>
      <c r="BZ37" s="427"/>
      <c r="CA37" s="427"/>
      <c r="CB37" s="428"/>
    </row>
    <row r="38" spans="1:80">
      <c r="A38" s="420"/>
      <c r="B38" s="421"/>
      <c r="C38" s="421"/>
      <c r="D38" s="422"/>
      <c r="E38" s="432" t="s">
        <v>154</v>
      </c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4"/>
      <c r="BE38" s="429"/>
      <c r="BF38" s="430"/>
      <c r="BG38" s="430"/>
      <c r="BH38" s="430"/>
      <c r="BI38" s="430"/>
      <c r="BJ38" s="430"/>
      <c r="BK38" s="430"/>
      <c r="BL38" s="430"/>
      <c r="BM38" s="430"/>
      <c r="BN38" s="430"/>
      <c r="BO38" s="430"/>
      <c r="BP38" s="431"/>
      <c r="BQ38" s="429"/>
      <c r="BR38" s="430"/>
      <c r="BS38" s="430"/>
      <c r="BT38" s="430"/>
      <c r="BU38" s="430"/>
      <c r="BV38" s="430"/>
      <c r="BW38" s="430"/>
      <c r="BX38" s="430"/>
      <c r="BY38" s="430"/>
      <c r="BZ38" s="430"/>
      <c r="CA38" s="430"/>
      <c r="CB38" s="431"/>
    </row>
    <row r="39" spans="1:80">
      <c r="A39" s="377">
        <v>2</v>
      </c>
      <c r="B39" s="378"/>
      <c r="C39" s="378"/>
      <c r="D39" s="379"/>
      <c r="E39" s="435" t="s">
        <v>155</v>
      </c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6"/>
      <c r="AY39" s="436"/>
      <c r="AZ39" s="436"/>
      <c r="BA39" s="436"/>
      <c r="BB39" s="436"/>
      <c r="BC39" s="436"/>
      <c r="BD39" s="437"/>
      <c r="BE39" s="441" t="s">
        <v>9</v>
      </c>
      <c r="BF39" s="442"/>
      <c r="BG39" s="442"/>
      <c r="BH39" s="442"/>
      <c r="BI39" s="442"/>
      <c r="BJ39" s="442"/>
      <c r="BK39" s="442"/>
      <c r="BL39" s="442"/>
      <c r="BM39" s="442"/>
      <c r="BN39" s="442"/>
      <c r="BO39" s="442"/>
      <c r="BP39" s="443"/>
      <c r="BQ39" s="426">
        <f>BQ46+BQ41</f>
        <v>228702.5</v>
      </c>
      <c r="BR39" s="427"/>
      <c r="BS39" s="427"/>
      <c r="BT39" s="427"/>
      <c r="BU39" s="427"/>
      <c r="BV39" s="427"/>
      <c r="BW39" s="427"/>
      <c r="BX39" s="427"/>
      <c r="BY39" s="427"/>
      <c r="BZ39" s="427"/>
      <c r="CA39" s="427"/>
      <c r="CB39" s="428"/>
    </row>
    <row r="40" spans="1:80">
      <c r="A40" s="420"/>
      <c r="B40" s="421"/>
      <c r="C40" s="421"/>
      <c r="D40" s="422"/>
      <c r="E40" s="438" t="s">
        <v>156</v>
      </c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  <c r="AL40" s="439"/>
      <c r="AM40" s="439"/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40"/>
      <c r="BE40" s="444"/>
      <c r="BF40" s="445"/>
      <c r="BG40" s="445"/>
      <c r="BH40" s="445"/>
      <c r="BI40" s="445"/>
      <c r="BJ40" s="445"/>
      <c r="BK40" s="445"/>
      <c r="BL40" s="445"/>
      <c r="BM40" s="445"/>
      <c r="BN40" s="445"/>
      <c r="BO40" s="445"/>
      <c r="BP40" s="446"/>
      <c r="BQ40" s="429"/>
      <c r="BR40" s="430"/>
      <c r="BS40" s="430"/>
      <c r="BT40" s="430"/>
      <c r="BU40" s="430"/>
      <c r="BV40" s="430"/>
      <c r="BW40" s="430"/>
      <c r="BX40" s="430"/>
      <c r="BY40" s="430"/>
      <c r="BZ40" s="430"/>
      <c r="CA40" s="430"/>
      <c r="CB40" s="431"/>
    </row>
    <row r="41" spans="1:80">
      <c r="A41" s="377" t="s">
        <v>157</v>
      </c>
      <c r="B41" s="378"/>
      <c r="C41" s="378"/>
      <c r="D41" s="379"/>
      <c r="E41" s="423" t="s">
        <v>79</v>
      </c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  <c r="AM41" s="424"/>
      <c r="AN41" s="424"/>
      <c r="AO41" s="424"/>
      <c r="AP41" s="424"/>
      <c r="AQ41" s="424"/>
      <c r="AR41" s="424"/>
      <c r="AS41" s="424"/>
      <c r="AT41" s="424"/>
      <c r="AU41" s="424"/>
      <c r="AV41" s="424"/>
      <c r="AW41" s="424"/>
      <c r="AX41" s="424"/>
      <c r="AY41" s="424"/>
      <c r="AZ41" s="424"/>
      <c r="BA41" s="424"/>
      <c r="BB41" s="424"/>
      <c r="BC41" s="424"/>
      <c r="BD41" s="425"/>
      <c r="BE41" s="426">
        <f>BE34</f>
        <v>7377500</v>
      </c>
      <c r="BF41" s="427"/>
      <c r="BG41" s="427"/>
      <c r="BH41" s="427"/>
      <c r="BI41" s="427"/>
      <c r="BJ41" s="427"/>
      <c r="BK41" s="427"/>
      <c r="BL41" s="427"/>
      <c r="BM41" s="427"/>
      <c r="BN41" s="427"/>
      <c r="BO41" s="427"/>
      <c r="BP41" s="428"/>
      <c r="BQ41" s="426">
        <f>BE41*0.029</f>
        <v>213947.5</v>
      </c>
      <c r="BR41" s="427"/>
      <c r="BS41" s="427"/>
      <c r="BT41" s="427"/>
      <c r="BU41" s="427"/>
      <c r="BV41" s="427"/>
      <c r="BW41" s="427"/>
      <c r="BX41" s="427"/>
      <c r="BY41" s="427"/>
      <c r="BZ41" s="427"/>
      <c r="CA41" s="427"/>
      <c r="CB41" s="428"/>
    </row>
    <row r="42" spans="1:80">
      <c r="A42" s="374"/>
      <c r="B42" s="375"/>
      <c r="C42" s="375"/>
      <c r="D42" s="376"/>
      <c r="E42" s="450" t="s">
        <v>158</v>
      </c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1"/>
      <c r="BC42" s="451"/>
      <c r="BD42" s="452"/>
      <c r="BE42" s="447"/>
      <c r="BF42" s="448"/>
      <c r="BG42" s="448"/>
      <c r="BH42" s="448"/>
      <c r="BI42" s="448"/>
      <c r="BJ42" s="448"/>
      <c r="BK42" s="448"/>
      <c r="BL42" s="448"/>
      <c r="BM42" s="448"/>
      <c r="BN42" s="448"/>
      <c r="BO42" s="448"/>
      <c r="BP42" s="449"/>
      <c r="BQ42" s="447"/>
      <c r="BR42" s="448"/>
      <c r="BS42" s="448"/>
      <c r="BT42" s="448"/>
      <c r="BU42" s="448"/>
      <c r="BV42" s="448"/>
      <c r="BW42" s="448"/>
      <c r="BX42" s="448"/>
      <c r="BY42" s="448"/>
      <c r="BZ42" s="448"/>
      <c r="CA42" s="448"/>
      <c r="CB42" s="449"/>
    </row>
    <row r="43" spans="1:80">
      <c r="A43" s="420"/>
      <c r="B43" s="421"/>
      <c r="C43" s="421"/>
      <c r="D43" s="422"/>
      <c r="E43" s="432" t="s">
        <v>159</v>
      </c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4"/>
      <c r="BE43" s="429"/>
      <c r="BF43" s="430"/>
      <c r="BG43" s="430"/>
      <c r="BH43" s="430"/>
      <c r="BI43" s="430"/>
      <c r="BJ43" s="430"/>
      <c r="BK43" s="430"/>
      <c r="BL43" s="430"/>
      <c r="BM43" s="430"/>
      <c r="BN43" s="430"/>
      <c r="BO43" s="430"/>
      <c r="BP43" s="431"/>
      <c r="BQ43" s="429"/>
      <c r="BR43" s="430"/>
      <c r="BS43" s="430"/>
      <c r="BT43" s="430"/>
      <c r="BU43" s="430"/>
      <c r="BV43" s="430"/>
      <c r="BW43" s="430"/>
      <c r="BX43" s="430"/>
      <c r="BY43" s="430"/>
      <c r="BZ43" s="430"/>
      <c r="CA43" s="430"/>
      <c r="CB43" s="431"/>
    </row>
    <row r="44" spans="1:80">
      <c r="A44" s="377" t="s">
        <v>160</v>
      </c>
      <c r="B44" s="378"/>
      <c r="C44" s="378"/>
      <c r="D44" s="379"/>
      <c r="E44" s="423" t="s">
        <v>161</v>
      </c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5"/>
      <c r="BE44" s="426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8"/>
      <c r="BQ44" s="426"/>
      <c r="BR44" s="427"/>
      <c r="BS44" s="427"/>
      <c r="BT44" s="427"/>
      <c r="BU44" s="427"/>
      <c r="BV44" s="427"/>
      <c r="BW44" s="427"/>
      <c r="BX44" s="427"/>
      <c r="BY44" s="427"/>
      <c r="BZ44" s="427"/>
      <c r="CA44" s="427"/>
      <c r="CB44" s="428"/>
    </row>
    <row r="45" spans="1:80">
      <c r="A45" s="420"/>
      <c r="B45" s="421"/>
      <c r="C45" s="421"/>
      <c r="D45" s="422"/>
      <c r="E45" s="432" t="s">
        <v>162</v>
      </c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3"/>
      <c r="AL45" s="433"/>
      <c r="AM45" s="433"/>
      <c r="AN45" s="433"/>
      <c r="AO45" s="433"/>
      <c r="AP45" s="433"/>
      <c r="AQ45" s="433"/>
      <c r="AR45" s="433"/>
      <c r="AS45" s="433"/>
      <c r="AT45" s="433"/>
      <c r="AU45" s="433"/>
      <c r="AV45" s="433"/>
      <c r="AW45" s="433"/>
      <c r="AX45" s="433"/>
      <c r="AY45" s="433"/>
      <c r="AZ45" s="433"/>
      <c r="BA45" s="433"/>
      <c r="BB45" s="433"/>
      <c r="BC45" s="433"/>
      <c r="BD45" s="434"/>
      <c r="BE45" s="429"/>
      <c r="BF45" s="430"/>
      <c r="BG45" s="430"/>
      <c r="BH45" s="430"/>
      <c r="BI45" s="430"/>
      <c r="BJ45" s="430"/>
      <c r="BK45" s="430"/>
      <c r="BL45" s="430"/>
      <c r="BM45" s="430"/>
      <c r="BN45" s="430"/>
      <c r="BO45" s="430"/>
      <c r="BP45" s="431"/>
      <c r="BQ45" s="429"/>
      <c r="BR45" s="430"/>
      <c r="BS45" s="430"/>
      <c r="BT45" s="430"/>
      <c r="BU45" s="430"/>
      <c r="BV45" s="430"/>
      <c r="BW45" s="430"/>
      <c r="BX45" s="430"/>
      <c r="BY45" s="430"/>
      <c r="BZ45" s="430"/>
      <c r="CA45" s="430"/>
      <c r="CB45" s="431"/>
    </row>
    <row r="46" spans="1:80">
      <c r="A46" s="377" t="s">
        <v>163</v>
      </c>
      <c r="B46" s="378"/>
      <c r="C46" s="378"/>
      <c r="D46" s="379"/>
      <c r="E46" s="423" t="s">
        <v>164</v>
      </c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  <c r="AM46" s="424"/>
      <c r="AN46" s="424"/>
      <c r="AO46" s="424"/>
      <c r="AP46" s="424"/>
      <c r="AQ46" s="424"/>
      <c r="AR46" s="424"/>
      <c r="AS46" s="424"/>
      <c r="AT46" s="424"/>
      <c r="AU46" s="424"/>
      <c r="AV46" s="424"/>
      <c r="AW46" s="424"/>
      <c r="AX46" s="424"/>
      <c r="AY46" s="424"/>
      <c r="AZ46" s="424"/>
      <c r="BA46" s="424"/>
      <c r="BB46" s="424"/>
      <c r="BC46" s="424"/>
      <c r="BD46" s="425"/>
      <c r="BE46" s="426">
        <f>BE34</f>
        <v>7377500</v>
      </c>
      <c r="BF46" s="427"/>
      <c r="BG46" s="427"/>
      <c r="BH46" s="427"/>
      <c r="BI46" s="427"/>
      <c r="BJ46" s="427"/>
      <c r="BK46" s="427"/>
      <c r="BL46" s="427"/>
      <c r="BM46" s="427"/>
      <c r="BN46" s="427"/>
      <c r="BO46" s="427"/>
      <c r="BP46" s="428"/>
      <c r="BQ46" s="426">
        <f>BE46*0.002</f>
        <v>14755</v>
      </c>
      <c r="BR46" s="427"/>
      <c r="BS46" s="427"/>
      <c r="BT46" s="427"/>
      <c r="BU46" s="427"/>
      <c r="BV46" s="427"/>
      <c r="BW46" s="427"/>
      <c r="BX46" s="427"/>
      <c r="BY46" s="427"/>
      <c r="BZ46" s="427"/>
      <c r="CA46" s="427"/>
      <c r="CB46" s="428"/>
    </row>
    <row r="47" spans="1:80">
      <c r="A47" s="420"/>
      <c r="B47" s="421"/>
      <c r="C47" s="421"/>
      <c r="D47" s="422"/>
      <c r="E47" s="432" t="s">
        <v>165</v>
      </c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/>
      <c r="AY47" s="433"/>
      <c r="AZ47" s="433"/>
      <c r="BA47" s="433"/>
      <c r="BB47" s="433"/>
      <c r="BC47" s="433"/>
      <c r="BD47" s="434"/>
      <c r="BE47" s="429"/>
      <c r="BF47" s="430"/>
      <c r="BG47" s="430"/>
      <c r="BH47" s="430"/>
      <c r="BI47" s="430"/>
      <c r="BJ47" s="430"/>
      <c r="BK47" s="430"/>
      <c r="BL47" s="430"/>
      <c r="BM47" s="430"/>
      <c r="BN47" s="430"/>
      <c r="BO47" s="430"/>
      <c r="BP47" s="431"/>
      <c r="BQ47" s="429"/>
      <c r="BR47" s="430"/>
      <c r="BS47" s="430"/>
      <c r="BT47" s="430"/>
      <c r="BU47" s="430"/>
      <c r="BV47" s="430"/>
      <c r="BW47" s="430"/>
      <c r="BX47" s="430"/>
      <c r="BY47" s="430"/>
      <c r="BZ47" s="430"/>
      <c r="CA47" s="430"/>
      <c r="CB47" s="431"/>
    </row>
    <row r="48" spans="1:80">
      <c r="A48" s="377" t="s">
        <v>166</v>
      </c>
      <c r="B48" s="378"/>
      <c r="C48" s="378"/>
      <c r="D48" s="379"/>
      <c r="E48" s="423" t="s">
        <v>164</v>
      </c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4"/>
      <c r="AA48" s="424"/>
      <c r="AB48" s="424"/>
      <c r="AC48" s="424"/>
      <c r="AD48" s="424"/>
      <c r="AE48" s="424"/>
      <c r="AF48" s="424"/>
      <c r="AG48" s="424"/>
      <c r="AH48" s="424"/>
      <c r="AI48" s="424"/>
      <c r="AJ48" s="424"/>
      <c r="AK48" s="424"/>
      <c r="AL48" s="424"/>
      <c r="AM48" s="424"/>
      <c r="AN48" s="424"/>
      <c r="AO48" s="424"/>
      <c r="AP48" s="424"/>
      <c r="AQ48" s="424"/>
      <c r="AR48" s="424"/>
      <c r="AS48" s="424"/>
      <c r="AT48" s="424"/>
      <c r="AU48" s="424"/>
      <c r="AV48" s="424"/>
      <c r="AW48" s="424"/>
      <c r="AX48" s="424"/>
      <c r="AY48" s="424"/>
      <c r="AZ48" s="424"/>
      <c r="BA48" s="424"/>
      <c r="BB48" s="424"/>
      <c r="BC48" s="424"/>
      <c r="BD48" s="425"/>
      <c r="BE48" s="426">
        <v>0</v>
      </c>
      <c r="BF48" s="427"/>
      <c r="BG48" s="427"/>
      <c r="BH48" s="427"/>
      <c r="BI48" s="427"/>
      <c r="BJ48" s="427"/>
      <c r="BK48" s="427"/>
      <c r="BL48" s="427"/>
      <c r="BM48" s="427"/>
      <c r="BN48" s="427"/>
      <c r="BO48" s="427"/>
      <c r="BP48" s="428"/>
      <c r="BQ48" s="426">
        <v>0</v>
      </c>
      <c r="BR48" s="427"/>
      <c r="BS48" s="427"/>
      <c r="BT48" s="427"/>
      <c r="BU48" s="427"/>
      <c r="BV48" s="427"/>
      <c r="BW48" s="427"/>
      <c r="BX48" s="427"/>
      <c r="BY48" s="427"/>
      <c r="BZ48" s="427"/>
      <c r="CA48" s="427"/>
      <c r="CB48" s="428"/>
    </row>
    <row r="49" spans="1:86" ht="12.75" customHeight="1">
      <c r="A49" s="420"/>
      <c r="B49" s="421"/>
      <c r="C49" s="421"/>
      <c r="D49" s="422"/>
      <c r="E49" s="432" t="s">
        <v>167</v>
      </c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433"/>
      <c r="AN49" s="433"/>
      <c r="AO49" s="433"/>
      <c r="AP49" s="433"/>
      <c r="AQ49" s="433"/>
      <c r="AR49" s="433"/>
      <c r="AS49" s="433"/>
      <c r="AT49" s="433"/>
      <c r="AU49" s="433"/>
      <c r="AV49" s="433"/>
      <c r="AW49" s="433"/>
      <c r="AX49" s="433"/>
      <c r="AY49" s="433"/>
      <c r="AZ49" s="433"/>
      <c r="BA49" s="433"/>
      <c r="BB49" s="433"/>
      <c r="BC49" s="433"/>
      <c r="BD49" s="434"/>
      <c r="BE49" s="429"/>
      <c r="BF49" s="430"/>
      <c r="BG49" s="430"/>
      <c r="BH49" s="430"/>
      <c r="BI49" s="430"/>
      <c r="BJ49" s="430"/>
      <c r="BK49" s="430"/>
      <c r="BL49" s="430"/>
      <c r="BM49" s="430"/>
      <c r="BN49" s="430"/>
      <c r="BO49" s="430"/>
      <c r="BP49" s="431"/>
      <c r="BQ49" s="429"/>
      <c r="BR49" s="430"/>
      <c r="BS49" s="430"/>
      <c r="BT49" s="430"/>
      <c r="BU49" s="430"/>
      <c r="BV49" s="430"/>
      <c r="BW49" s="430"/>
      <c r="BX49" s="430"/>
      <c r="BY49" s="430"/>
      <c r="BZ49" s="430"/>
      <c r="CA49" s="430"/>
      <c r="CB49" s="431"/>
    </row>
    <row r="50" spans="1:86">
      <c r="A50" s="377" t="s">
        <v>168</v>
      </c>
      <c r="B50" s="378"/>
      <c r="C50" s="378"/>
      <c r="D50" s="379"/>
      <c r="E50" s="423" t="s">
        <v>164</v>
      </c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/>
      <c r="AY50" s="424"/>
      <c r="AZ50" s="424"/>
      <c r="BA50" s="424"/>
      <c r="BB50" s="424"/>
      <c r="BC50" s="424"/>
      <c r="BD50" s="425"/>
      <c r="BE50" s="426">
        <v>0</v>
      </c>
      <c r="BF50" s="427"/>
      <c r="BG50" s="427"/>
      <c r="BH50" s="427"/>
      <c r="BI50" s="427"/>
      <c r="BJ50" s="427"/>
      <c r="BK50" s="427"/>
      <c r="BL50" s="427"/>
      <c r="BM50" s="427"/>
      <c r="BN50" s="427"/>
      <c r="BO50" s="427"/>
      <c r="BP50" s="428"/>
      <c r="BQ50" s="426">
        <v>0</v>
      </c>
      <c r="BR50" s="427"/>
      <c r="BS50" s="427"/>
      <c r="BT50" s="427"/>
      <c r="BU50" s="427"/>
      <c r="BV50" s="427"/>
      <c r="BW50" s="427"/>
      <c r="BX50" s="427"/>
      <c r="BY50" s="427"/>
      <c r="BZ50" s="427"/>
      <c r="CA50" s="427"/>
      <c r="CB50" s="428"/>
    </row>
    <row r="51" spans="1:86" ht="12.75" customHeight="1">
      <c r="A51" s="420"/>
      <c r="B51" s="421"/>
      <c r="C51" s="421"/>
      <c r="D51" s="422"/>
      <c r="E51" s="432" t="s">
        <v>167</v>
      </c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3"/>
      <c r="BC51" s="433"/>
      <c r="BD51" s="434"/>
      <c r="BE51" s="429"/>
      <c r="BF51" s="430"/>
      <c r="BG51" s="430"/>
      <c r="BH51" s="430"/>
      <c r="BI51" s="430"/>
      <c r="BJ51" s="430"/>
      <c r="BK51" s="430"/>
      <c r="BL51" s="430"/>
      <c r="BM51" s="430"/>
      <c r="BN51" s="430"/>
      <c r="BO51" s="430"/>
      <c r="BP51" s="431"/>
      <c r="BQ51" s="429"/>
      <c r="BR51" s="430"/>
      <c r="BS51" s="430"/>
      <c r="BT51" s="430"/>
      <c r="BU51" s="430"/>
      <c r="BV51" s="430"/>
      <c r="BW51" s="430"/>
      <c r="BX51" s="430"/>
      <c r="BY51" s="430"/>
      <c r="BZ51" s="430"/>
      <c r="CA51" s="430"/>
      <c r="CB51" s="431"/>
    </row>
    <row r="52" spans="1:86">
      <c r="A52" s="377">
        <v>3</v>
      </c>
      <c r="B52" s="378"/>
      <c r="C52" s="378"/>
      <c r="D52" s="379"/>
      <c r="E52" s="435" t="s">
        <v>169</v>
      </c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436"/>
      <c r="BC52" s="436"/>
      <c r="BD52" s="437"/>
      <c r="BE52" s="426">
        <f>BE34</f>
        <v>7377500</v>
      </c>
      <c r="BF52" s="427"/>
      <c r="BG52" s="427"/>
      <c r="BH52" s="427"/>
      <c r="BI52" s="427"/>
      <c r="BJ52" s="427"/>
      <c r="BK52" s="427"/>
      <c r="BL52" s="427"/>
      <c r="BM52" s="427"/>
      <c r="BN52" s="427"/>
      <c r="BO52" s="427"/>
      <c r="BP52" s="428"/>
      <c r="BQ52" s="426">
        <f>BE52*0.051</f>
        <v>376252.5</v>
      </c>
      <c r="BR52" s="427"/>
      <c r="BS52" s="427"/>
      <c r="BT52" s="427"/>
      <c r="BU52" s="427"/>
      <c r="BV52" s="427"/>
      <c r="BW52" s="427"/>
      <c r="BX52" s="427"/>
      <c r="BY52" s="427"/>
      <c r="BZ52" s="427"/>
      <c r="CA52" s="427"/>
      <c r="CB52" s="428"/>
    </row>
    <row r="53" spans="1:86">
      <c r="A53" s="420"/>
      <c r="B53" s="421"/>
      <c r="C53" s="421"/>
      <c r="D53" s="422"/>
      <c r="E53" s="438" t="s">
        <v>170</v>
      </c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39"/>
      <c r="AK53" s="439"/>
      <c r="AL53" s="439"/>
      <c r="AM53" s="439"/>
      <c r="AN53" s="439"/>
      <c r="AO53" s="439"/>
      <c r="AP53" s="439"/>
      <c r="AQ53" s="439"/>
      <c r="AR53" s="439"/>
      <c r="AS53" s="439"/>
      <c r="AT53" s="439"/>
      <c r="AU53" s="439"/>
      <c r="AV53" s="439"/>
      <c r="AW53" s="439"/>
      <c r="AX53" s="439"/>
      <c r="AY53" s="439"/>
      <c r="AZ53" s="439"/>
      <c r="BA53" s="439"/>
      <c r="BB53" s="439"/>
      <c r="BC53" s="439"/>
      <c r="BD53" s="440"/>
      <c r="BE53" s="429"/>
      <c r="BF53" s="430"/>
      <c r="BG53" s="430"/>
      <c r="BH53" s="430"/>
      <c r="BI53" s="430"/>
      <c r="BJ53" s="430"/>
      <c r="BK53" s="430"/>
      <c r="BL53" s="430"/>
      <c r="BM53" s="430"/>
      <c r="BN53" s="430"/>
      <c r="BO53" s="430"/>
      <c r="BP53" s="431"/>
      <c r="BQ53" s="429"/>
      <c r="BR53" s="430"/>
      <c r="BS53" s="430"/>
      <c r="BT53" s="430"/>
      <c r="BU53" s="430"/>
      <c r="BV53" s="430"/>
      <c r="BW53" s="430"/>
      <c r="BX53" s="430"/>
      <c r="BY53" s="430"/>
      <c r="BZ53" s="430"/>
      <c r="CA53" s="430"/>
      <c r="CB53" s="431"/>
    </row>
    <row r="54" spans="1:86">
      <c r="A54" s="398"/>
      <c r="B54" s="399"/>
      <c r="C54" s="399"/>
      <c r="D54" s="400"/>
      <c r="E54" s="404" t="s">
        <v>119</v>
      </c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5"/>
      <c r="AJ54" s="405"/>
      <c r="AK54" s="405"/>
      <c r="AL54" s="405"/>
      <c r="AM54" s="405"/>
      <c r="AN54" s="405"/>
      <c r="AO54" s="405"/>
      <c r="AP54" s="405"/>
      <c r="AQ54" s="405"/>
      <c r="AR54" s="405"/>
      <c r="AS54" s="405"/>
      <c r="AT54" s="405"/>
      <c r="AU54" s="405"/>
      <c r="AV54" s="405"/>
      <c r="AW54" s="405"/>
      <c r="AX54" s="405"/>
      <c r="AY54" s="405"/>
      <c r="AZ54" s="405"/>
      <c r="BA54" s="405"/>
      <c r="BB54" s="405"/>
      <c r="BC54" s="405"/>
      <c r="BD54" s="406"/>
      <c r="BE54" s="398" t="s">
        <v>9</v>
      </c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400"/>
      <c r="BQ54" s="413">
        <f>BQ52+BQ39+BQ33</f>
        <v>2228000</v>
      </c>
      <c r="BR54" s="414"/>
      <c r="BS54" s="414"/>
      <c r="BT54" s="414"/>
      <c r="BU54" s="414"/>
      <c r="BV54" s="414"/>
      <c r="BW54" s="414"/>
      <c r="BX54" s="414"/>
      <c r="BY54" s="414"/>
      <c r="BZ54" s="414"/>
      <c r="CA54" s="414"/>
      <c r="CB54" s="415"/>
      <c r="CH54" s="34">
        <f>2522600-BQ54</f>
        <v>294600</v>
      </c>
    </row>
    <row r="55" spans="1:86">
      <c r="A55" s="398"/>
      <c r="B55" s="399"/>
      <c r="C55" s="399"/>
      <c r="D55" s="400"/>
      <c r="E55" s="416" t="s">
        <v>120</v>
      </c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7"/>
      <c r="BD55" s="418"/>
      <c r="BE55" s="398" t="s">
        <v>9</v>
      </c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400"/>
      <c r="BQ55" s="407">
        <f>BQ54</f>
        <v>2228000</v>
      </c>
      <c r="BR55" s="408"/>
      <c r="BS55" s="408"/>
      <c r="BT55" s="408"/>
      <c r="BU55" s="408"/>
      <c r="BV55" s="408"/>
      <c r="BW55" s="408"/>
      <c r="BX55" s="408"/>
      <c r="BY55" s="408"/>
      <c r="BZ55" s="408"/>
      <c r="CA55" s="408"/>
      <c r="CB55" s="409"/>
    </row>
    <row r="56" spans="1:86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86" s="31" customFormat="1" ht="11.25">
      <c r="A57" s="419" t="s">
        <v>171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  <c r="AO57" s="419"/>
      <c r="AP57" s="419"/>
      <c r="AQ57" s="419"/>
      <c r="AR57" s="419"/>
      <c r="AS57" s="419"/>
      <c r="AT57" s="419"/>
      <c r="AU57" s="419"/>
      <c r="AV57" s="419"/>
      <c r="AW57" s="419"/>
      <c r="AX57" s="419"/>
      <c r="AY57" s="419"/>
      <c r="AZ57" s="419"/>
      <c r="BA57" s="419"/>
      <c r="BB57" s="419"/>
      <c r="BC57" s="419"/>
      <c r="BD57" s="419"/>
      <c r="BE57" s="419"/>
      <c r="BF57" s="419"/>
      <c r="BG57" s="419"/>
      <c r="BH57" s="419"/>
      <c r="BI57" s="419"/>
      <c r="BJ57" s="419"/>
      <c r="BK57" s="419"/>
      <c r="BL57" s="419"/>
      <c r="BM57" s="419"/>
      <c r="BN57" s="419"/>
      <c r="BO57" s="419"/>
      <c r="BP57" s="419"/>
      <c r="BQ57" s="419"/>
      <c r="BR57" s="419"/>
      <c r="BS57" s="419"/>
      <c r="BT57" s="419"/>
      <c r="BU57" s="419"/>
      <c r="BV57" s="419"/>
      <c r="BW57" s="419"/>
      <c r="BX57" s="419"/>
      <c r="BY57" s="419"/>
      <c r="BZ57" s="419"/>
      <c r="CA57" s="419"/>
      <c r="CB57" s="419"/>
    </row>
    <row r="58" spans="1:86" s="31" customFormat="1" ht="11.25">
      <c r="A58" s="419"/>
      <c r="B58" s="419"/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  <c r="AO58" s="419"/>
      <c r="AP58" s="419"/>
      <c r="AQ58" s="419"/>
      <c r="AR58" s="419"/>
      <c r="AS58" s="419"/>
      <c r="AT58" s="419"/>
      <c r="AU58" s="419"/>
      <c r="AV58" s="419"/>
      <c r="AW58" s="419"/>
      <c r="AX58" s="419"/>
      <c r="AY58" s="419"/>
      <c r="AZ58" s="419"/>
      <c r="BA58" s="419"/>
      <c r="BB58" s="419"/>
      <c r="BC58" s="419"/>
      <c r="BD58" s="419"/>
      <c r="BE58" s="419"/>
      <c r="BF58" s="419"/>
      <c r="BG58" s="419"/>
      <c r="BH58" s="419"/>
      <c r="BI58" s="419"/>
      <c r="BJ58" s="419"/>
      <c r="BK58" s="419"/>
      <c r="BL58" s="419"/>
      <c r="BM58" s="419"/>
      <c r="BN58" s="419"/>
      <c r="BO58" s="419"/>
      <c r="BP58" s="419"/>
      <c r="BQ58" s="419"/>
      <c r="BR58" s="419"/>
      <c r="BS58" s="419"/>
      <c r="BT58" s="419"/>
      <c r="BU58" s="419"/>
      <c r="BV58" s="419"/>
      <c r="BW58" s="419"/>
      <c r="BX58" s="419"/>
      <c r="BY58" s="419"/>
      <c r="BZ58" s="419"/>
      <c r="CA58" s="419"/>
      <c r="CB58" s="419"/>
    </row>
    <row r="59" spans="1:86" s="31" customFormat="1" ht="11.25">
      <c r="A59" s="419"/>
      <c r="B59" s="419"/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19"/>
      <c r="Y59" s="419"/>
      <c r="Z59" s="419"/>
      <c r="AA59" s="419"/>
      <c r="AB59" s="419"/>
      <c r="AC59" s="419"/>
      <c r="AD59" s="419"/>
      <c r="AE59" s="419"/>
      <c r="AF59" s="419"/>
      <c r="AG59" s="419"/>
      <c r="AH59" s="419"/>
      <c r="AI59" s="419"/>
      <c r="AJ59" s="419"/>
      <c r="AK59" s="419"/>
      <c r="AL59" s="419"/>
      <c r="AM59" s="419"/>
      <c r="AN59" s="419"/>
      <c r="AO59" s="419"/>
      <c r="AP59" s="419"/>
      <c r="AQ59" s="419"/>
      <c r="AR59" s="419"/>
      <c r="AS59" s="419"/>
      <c r="AT59" s="419"/>
      <c r="AU59" s="419"/>
      <c r="AV59" s="419"/>
      <c r="AW59" s="419"/>
      <c r="AX59" s="419"/>
      <c r="AY59" s="419"/>
      <c r="AZ59" s="419"/>
      <c r="BA59" s="419"/>
      <c r="BB59" s="419"/>
      <c r="BC59" s="419"/>
      <c r="BD59" s="419"/>
      <c r="BE59" s="419"/>
      <c r="BF59" s="419"/>
      <c r="BG59" s="419"/>
      <c r="BH59" s="419"/>
      <c r="BI59" s="419"/>
      <c r="BJ59" s="419"/>
      <c r="BK59" s="419"/>
      <c r="BL59" s="419"/>
      <c r="BM59" s="419"/>
      <c r="BN59" s="419"/>
      <c r="BO59" s="419"/>
      <c r="BP59" s="419"/>
      <c r="BQ59" s="419"/>
      <c r="BR59" s="419"/>
      <c r="BS59" s="419"/>
      <c r="BT59" s="419"/>
      <c r="BU59" s="419"/>
      <c r="BV59" s="419"/>
      <c r="BW59" s="419"/>
      <c r="BX59" s="419"/>
      <c r="BY59" s="419"/>
      <c r="BZ59" s="419"/>
      <c r="CA59" s="419"/>
      <c r="CB59" s="419"/>
    </row>
  </sheetData>
  <mergeCells count="190">
    <mergeCell ref="A4:D4"/>
    <mergeCell ref="E4:AI4"/>
    <mergeCell ref="AJ4:AW4"/>
    <mergeCell ref="AX4:BF4"/>
    <mergeCell ref="BG4:BO4"/>
    <mergeCell ref="BP4:CB4"/>
    <mergeCell ref="A1:CB1"/>
    <mergeCell ref="A3:D3"/>
    <mergeCell ref="E3:AI3"/>
    <mergeCell ref="AJ3:AW3"/>
    <mergeCell ref="AX3:BF3"/>
    <mergeCell ref="BG3:BO3"/>
    <mergeCell ref="BP3:CB3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24:CB24"/>
    <mergeCell ref="A25:CB25"/>
    <mergeCell ref="A26:CB26"/>
    <mergeCell ref="A28:D28"/>
    <mergeCell ref="E28:BD28"/>
    <mergeCell ref="BE28:BP28"/>
    <mergeCell ref="BQ28:CB28"/>
    <mergeCell ref="A22:D22"/>
    <mergeCell ref="E22:AI22"/>
    <mergeCell ref="AJ22:AT22"/>
    <mergeCell ref="AU22:BD22"/>
    <mergeCell ref="BE22:BO22"/>
    <mergeCell ref="BP22:CB22"/>
    <mergeCell ref="A31:D31"/>
    <mergeCell ref="E31:BD31"/>
    <mergeCell ref="BE31:BP31"/>
    <mergeCell ref="BQ31:CB31"/>
    <mergeCell ref="A32:D32"/>
    <mergeCell ref="E32:BD32"/>
    <mergeCell ref="BE32:BP32"/>
    <mergeCell ref="BQ32:CB32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33:D33"/>
    <mergeCell ref="E33:BD33"/>
    <mergeCell ref="BE33:BP33"/>
    <mergeCell ref="BQ33:CB33"/>
    <mergeCell ref="A34:D35"/>
    <mergeCell ref="E34:BD34"/>
    <mergeCell ref="BE34:BP35"/>
    <mergeCell ref="BQ34:CB35"/>
    <mergeCell ref="E35:BD35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E43:BD43"/>
    <mergeCell ref="A44:D45"/>
    <mergeCell ref="E44:BD44"/>
    <mergeCell ref="BE44:BP45"/>
    <mergeCell ref="BQ44:CB45"/>
    <mergeCell ref="E45:BD45"/>
    <mergeCell ref="A39:D40"/>
    <mergeCell ref="E39:BD39"/>
    <mergeCell ref="BE39:BP40"/>
    <mergeCell ref="BQ39:CB40"/>
    <mergeCell ref="E40:BD40"/>
    <mergeCell ref="A41:D43"/>
    <mergeCell ref="E41:BD41"/>
    <mergeCell ref="BE41:BP43"/>
    <mergeCell ref="BQ41:CB43"/>
    <mergeCell ref="E42:BD42"/>
    <mergeCell ref="A46:D47"/>
    <mergeCell ref="E46:BD46"/>
    <mergeCell ref="BE46:BP47"/>
    <mergeCell ref="BQ46:CB47"/>
    <mergeCell ref="E47:BD47"/>
    <mergeCell ref="A48:D49"/>
    <mergeCell ref="E48:BD48"/>
    <mergeCell ref="BE48:BP49"/>
    <mergeCell ref="BQ48:CB49"/>
    <mergeCell ref="E49:BD49"/>
    <mergeCell ref="A50:D51"/>
    <mergeCell ref="E50:BD50"/>
    <mergeCell ref="BE50:BP51"/>
    <mergeCell ref="BQ50:CB51"/>
    <mergeCell ref="E51:BD51"/>
    <mergeCell ref="A52:D53"/>
    <mergeCell ref="E52:BD52"/>
    <mergeCell ref="BE52:BP53"/>
    <mergeCell ref="BQ52:CB53"/>
    <mergeCell ref="E53:BD53"/>
    <mergeCell ref="A57:CB59"/>
    <mergeCell ref="A54:D54"/>
    <mergeCell ref="E54:BD54"/>
    <mergeCell ref="BE54:BP54"/>
    <mergeCell ref="BQ54:CB54"/>
    <mergeCell ref="A55:D55"/>
    <mergeCell ref="E55:BD55"/>
    <mergeCell ref="BE55:BP55"/>
    <mergeCell ref="BQ55:CB55"/>
  </mergeCells>
  <pageMargins left="0.78740157480314965" right="0.39370078740157483" top="0.59055118110236227" bottom="0.39370078740157483" header="0.27559055118110237" footer="0.27559055118110237"/>
  <pageSetup paperSize="9" scale="8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CH59"/>
  <sheetViews>
    <sheetView zoomScaleNormal="100" workbookViewId="0">
      <selection activeCell="E29" sqref="E29:BD29"/>
    </sheetView>
  </sheetViews>
  <sheetFormatPr defaultColWidth="1.140625" defaultRowHeight="12.75"/>
  <cols>
    <col min="1" max="85" width="1.140625" style="26"/>
    <col min="86" max="86" width="8.7109375" style="26" bestFit="1" customWidth="1"/>
    <col min="87" max="16384" width="1.140625" style="26"/>
  </cols>
  <sheetData>
    <row r="1" spans="1:80" s="23" customFormat="1" ht="42" customHeight="1">
      <c r="A1" s="459" t="s">
        <v>521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80" s="27" customFormat="1" ht="8.25"/>
    <row r="3" spans="1:80">
      <c r="A3" s="377" t="s">
        <v>89</v>
      </c>
      <c r="B3" s="378"/>
      <c r="C3" s="378"/>
      <c r="D3" s="379"/>
      <c r="E3" s="377" t="s">
        <v>121</v>
      </c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9"/>
      <c r="AJ3" s="377" t="s">
        <v>122</v>
      </c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9"/>
      <c r="AX3" s="377" t="s">
        <v>123</v>
      </c>
      <c r="AY3" s="378"/>
      <c r="AZ3" s="378"/>
      <c r="BA3" s="378"/>
      <c r="BB3" s="378"/>
      <c r="BC3" s="378"/>
      <c r="BD3" s="378"/>
      <c r="BE3" s="378"/>
      <c r="BF3" s="379"/>
      <c r="BG3" s="377" t="s">
        <v>123</v>
      </c>
      <c r="BH3" s="378"/>
      <c r="BI3" s="378"/>
      <c r="BJ3" s="378"/>
      <c r="BK3" s="378"/>
      <c r="BL3" s="378"/>
      <c r="BM3" s="378"/>
      <c r="BN3" s="378"/>
      <c r="BO3" s="379"/>
      <c r="BP3" s="377" t="s">
        <v>78</v>
      </c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9"/>
    </row>
    <row r="4" spans="1:80">
      <c r="A4" s="374" t="s">
        <v>96</v>
      </c>
      <c r="B4" s="375"/>
      <c r="C4" s="375"/>
      <c r="D4" s="376"/>
      <c r="E4" s="374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  <c r="AJ4" s="374" t="s">
        <v>124</v>
      </c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6"/>
      <c r="AX4" s="374" t="s">
        <v>125</v>
      </c>
      <c r="AY4" s="375"/>
      <c r="AZ4" s="375"/>
      <c r="BA4" s="375"/>
      <c r="BB4" s="375"/>
      <c r="BC4" s="375"/>
      <c r="BD4" s="375"/>
      <c r="BE4" s="375"/>
      <c r="BF4" s="376"/>
      <c r="BG4" s="374" t="s">
        <v>126</v>
      </c>
      <c r="BH4" s="375"/>
      <c r="BI4" s="375"/>
      <c r="BJ4" s="375"/>
      <c r="BK4" s="375"/>
      <c r="BL4" s="375"/>
      <c r="BM4" s="375"/>
      <c r="BN4" s="375"/>
      <c r="BO4" s="376"/>
      <c r="BP4" s="374" t="s">
        <v>127</v>
      </c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6"/>
    </row>
    <row r="5" spans="1:80">
      <c r="A5" s="374"/>
      <c r="B5" s="375"/>
      <c r="C5" s="375"/>
      <c r="D5" s="376"/>
      <c r="E5" s="374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6"/>
      <c r="AJ5" s="374" t="s">
        <v>128</v>
      </c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6"/>
      <c r="AX5" s="374" t="s">
        <v>129</v>
      </c>
      <c r="AY5" s="375"/>
      <c r="AZ5" s="375"/>
      <c r="BA5" s="375"/>
      <c r="BB5" s="375"/>
      <c r="BC5" s="375"/>
      <c r="BD5" s="375"/>
      <c r="BE5" s="375"/>
      <c r="BF5" s="376"/>
      <c r="BG5" s="374"/>
      <c r="BH5" s="375"/>
      <c r="BI5" s="375"/>
      <c r="BJ5" s="375"/>
      <c r="BK5" s="375"/>
      <c r="BL5" s="375"/>
      <c r="BM5" s="375"/>
      <c r="BN5" s="375"/>
      <c r="BO5" s="376"/>
      <c r="BP5" s="374"/>
      <c r="BQ5" s="375"/>
      <c r="BR5" s="375"/>
      <c r="BS5" s="375"/>
      <c r="BT5" s="375"/>
      <c r="BU5" s="375"/>
      <c r="BV5" s="375"/>
      <c r="BW5" s="375"/>
      <c r="BX5" s="375"/>
      <c r="BY5" s="375"/>
      <c r="BZ5" s="375"/>
      <c r="CA5" s="375"/>
      <c r="CB5" s="376"/>
    </row>
    <row r="6" spans="1:80">
      <c r="A6" s="420"/>
      <c r="B6" s="421"/>
      <c r="C6" s="421"/>
      <c r="D6" s="422"/>
      <c r="E6" s="420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2"/>
      <c r="AJ6" s="420" t="s">
        <v>130</v>
      </c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2"/>
      <c r="AX6" s="420"/>
      <c r="AY6" s="421"/>
      <c r="AZ6" s="421"/>
      <c r="BA6" s="421"/>
      <c r="BB6" s="421"/>
      <c r="BC6" s="421"/>
      <c r="BD6" s="421"/>
      <c r="BE6" s="421"/>
      <c r="BF6" s="422"/>
      <c r="BG6" s="420"/>
      <c r="BH6" s="421"/>
      <c r="BI6" s="421"/>
      <c r="BJ6" s="421"/>
      <c r="BK6" s="421"/>
      <c r="BL6" s="421"/>
      <c r="BM6" s="421"/>
      <c r="BN6" s="421"/>
      <c r="BO6" s="422"/>
      <c r="BP6" s="420"/>
      <c r="BQ6" s="421"/>
      <c r="BR6" s="421"/>
      <c r="BS6" s="421"/>
      <c r="BT6" s="421"/>
      <c r="BU6" s="421"/>
      <c r="BV6" s="421"/>
      <c r="BW6" s="421"/>
      <c r="BX6" s="421"/>
      <c r="BY6" s="421"/>
      <c r="BZ6" s="421"/>
      <c r="CA6" s="421"/>
      <c r="CB6" s="422"/>
    </row>
    <row r="7" spans="1:80">
      <c r="A7" s="420">
        <v>1</v>
      </c>
      <c r="B7" s="421"/>
      <c r="C7" s="421"/>
      <c r="D7" s="422"/>
      <c r="E7" s="420">
        <v>2</v>
      </c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2"/>
      <c r="AJ7" s="420">
        <v>3</v>
      </c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2"/>
      <c r="AX7" s="420">
        <v>4</v>
      </c>
      <c r="AY7" s="421"/>
      <c r="AZ7" s="421"/>
      <c r="BA7" s="421"/>
      <c r="BB7" s="421"/>
      <c r="BC7" s="421"/>
      <c r="BD7" s="421"/>
      <c r="BE7" s="421"/>
      <c r="BF7" s="422"/>
      <c r="BG7" s="420">
        <v>5</v>
      </c>
      <c r="BH7" s="421"/>
      <c r="BI7" s="421"/>
      <c r="BJ7" s="421"/>
      <c r="BK7" s="421"/>
      <c r="BL7" s="421"/>
      <c r="BM7" s="421"/>
      <c r="BN7" s="421"/>
      <c r="BO7" s="422"/>
      <c r="BP7" s="420">
        <v>6</v>
      </c>
      <c r="BQ7" s="421"/>
      <c r="BR7" s="421"/>
      <c r="BS7" s="421"/>
      <c r="BT7" s="421"/>
      <c r="BU7" s="421"/>
      <c r="BV7" s="421"/>
      <c r="BW7" s="421"/>
      <c r="BX7" s="421"/>
      <c r="BY7" s="421"/>
      <c r="BZ7" s="421"/>
      <c r="CA7" s="421"/>
      <c r="CB7" s="422"/>
    </row>
    <row r="8" spans="1:80">
      <c r="A8" s="438"/>
      <c r="B8" s="439"/>
      <c r="C8" s="439"/>
      <c r="D8" s="440"/>
      <c r="E8" s="438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40"/>
      <c r="AJ8" s="472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4"/>
      <c r="AX8" s="472"/>
      <c r="AY8" s="473"/>
      <c r="AZ8" s="473"/>
      <c r="BA8" s="473"/>
      <c r="BB8" s="473"/>
      <c r="BC8" s="473"/>
      <c r="BD8" s="473"/>
      <c r="BE8" s="473"/>
      <c r="BF8" s="474"/>
      <c r="BG8" s="472"/>
      <c r="BH8" s="473"/>
      <c r="BI8" s="473"/>
      <c r="BJ8" s="473"/>
      <c r="BK8" s="473"/>
      <c r="BL8" s="473"/>
      <c r="BM8" s="473"/>
      <c r="BN8" s="473"/>
      <c r="BO8" s="474"/>
      <c r="BP8" s="472"/>
      <c r="BQ8" s="473"/>
      <c r="BR8" s="473"/>
      <c r="BS8" s="473"/>
      <c r="BT8" s="473"/>
      <c r="BU8" s="473"/>
      <c r="BV8" s="473"/>
      <c r="BW8" s="473"/>
      <c r="BX8" s="473"/>
      <c r="BY8" s="473"/>
      <c r="BZ8" s="473"/>
      <c r="CA8" s="473"/>
      <c r="CB8" s="474"/>
    </row>
    <row r="9" spans="1:80">
      <c r="A9" s="438"/>
      <c r="B9" s="439"/>
      <c r="C9" s="439"/>
      <c r="D9" s="440"/>
      <c r="E9" s="438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40"/>
      <c r="AJ9" s="472"/>
      <c r="AK9" s="473"/>
      <c r="AL9" s="473"/>
      <c r="AM9" s="473"/>
      <c r="AN9" s="473"/>
      <c r="AO9" s="473"/>
      <c r="AP9" s="473"/>
      <c r="AQ9" s="473"/>
      <c r="AR9" s="473"/>
      <c r="AS9" s="473"/>
      <c r="AT9" s="473"/>
      <c r="AU9" s="473"/>
      <c r="AV9" s="473"/>
      <c r="AW9" s="474"/>
      <c r="AX9" s="472"/>
      <c r="AY9" s="473"/>
      <c r="AZ9" s="473"/>
      <c r="BA9" s="473"/>
      <c r="BB9" s="473"/>
      <c r="BC9" s="473"/>
      <c r="BD9" s="473"/>
      <c r="BE9" s="473"/>
      <c r="BF9" s="474"/>
      <c r="BG9" s="472"/>
      <c r="BH9" s="473"/>
      <c r="BI9" s="473"/>
      <c r="BJ9" s="473"/>
      <c r="BK9" s="473"/>
      <c r="BL9" s="473"/>
      <c r="BM9" s="473"/>
      <c r="BN9" s="473"/>
      <c r="BO9" s="474"/>
      <c r="BP9" s="472"/>
      <c r="BQ9" s="473"/>
      <c r="BR9" s="473"/>
      <c r="BS9" s="473"/>
      <c r="BT9" s="473"/>
      <c r="BU9" s="473"/>
      <c r="BV9" s="473"/>
      <c r="BW9" s="473"/>
      <c r="BX9" s="473"/>
      <c r="BY9" s="473"/>
      <c r="BZ9" s="473"/>
      <c r="CA9" s="473"/>
      <c r="CB9" s="474"/>
    </row>
    <row r="10" spans="1:80">
      <c r="A10" s="438"/>
      <c r="B10" s="439"/>
      <c r="C10" s="439"/>
      <c r="D10" s="440"/>
      <c r="E10" s="404" t="s">
        <v>119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6"/>
      <c r="AJ10" s="410" t="s">
        <v>9</v>
      </c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2"/>
      <c r="AX10" s="410" t="s">
        <v>9</v>
      </c>
      <c r="AY10" s="411"/>
      <c r="AZ10" s="411"/>
      <c r="BA10" s="411"/>
      <c r="BB10" s="411"/>
      <c r="BC10" s="411"/>
      <c r="BD10" s="411"/>
      <c r="BE10" s="411"/>
      <c r="BF10" s="412"/>
      <c r="BG10" s="410" t="s">
        <v>9</v>
      </c>
      <c r="BH10" s="411"/>
      <c r="BI10" s="411"/>
      <c r="BJ10" s="411"/>
      <c r="BK10" s="411"/>
      <c r="BL10" s="411"/>
      <c r="BM10" s="411"/>
      <c r="BN10" s="411"/>
      <c r="BO10" s="412"/>
      <c r="BP10" s="472">
        <v>0</v>
      </c>
      <c r="BQ10" s="473"/>
      <c r="BR10" s="473"/>
      <c r="BS10" s="473"/>
      <c r="BT10" s="473"/>
      <c r="BU10" s="473"/>
      <c r="BV10" s="473"/>
      <c r="BW10" s="473"/>
      <c r="BX10" s="473"/>
      <c r="BY10" s="473"/>
      <c r="BZ10" s="473"/>
      <c r="CA10" s="473"/>
      <c r="CB10" s="474"/>
    </row>
    <row r="11" spans="1:80" s="17" customFormat="1" ht="15.75"/>
    <row r="12" spans="1:80" s="23" customFormat="1" ht="30" customHeight="1">
      <c r="A12" s="459" t="s">
        <v>522</v>
      </c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9"/>
      <c r="BJ12" s="459"/>
      <c r="BK12" s="459"/>
      <c r="BL12" s="459"/>
      <c r="BM12" s="459"/>
      <c r="BN12" s="459"/>
      <c r="BO12" s="459"/>
      <c r="BP12" s="459"/>
      <c r="BQ12" s="459"/>
      <c r="BR12" s="459"/>
      <c r="BS12" s="459"/>
      <c r="BT12" s="459"/>
      <c r="BU12" s="459"/>
      <c r="BV12" s="459"/>
      <c r="BW12" s="459"/>
      <c r="BX12" s="459"/>
      <c r="BY12" s="459"/>
      <c r="BZ12" s="459"/>
      <c r="CA12" s="459"/>
      <c r="CB12" s="459"/>
    </row>
    <row r="13" spans="1:80" s="27" customFormat="1" ht="8.25"/>
    <row r="14" spans="1:80">
      <c r="A14" s="377" t="s">
        <v>89</v>
      </c>
      <c r="B14" s="378"/>
      <c r="C14" s="378"/>
      <c r="D14" s="379"/>
      <c r="E14" s="377" t="s">
        <v>121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9"/>
      <c r="AJ14" s="377" t="s">
        <v>131</v>
      </c>
      <c r="AK14" s="378"/>
      <c r="AL14" s="378"/>
      <c r="AM14" s="378"/>
      <c r="AN14" s="378"/>
      <c r="AO14" s="378"/>
      <c r="AP14" s="378"/>
      <c r="AQ14" s="378"/>
      <c r="AR14" s="378"/>
      <c r="AS14" s="378"/>
      <c r="AT14" s="379"/>
      <c r="AU14" s="377" t="s">
        <v>123</v>
      </c>
      <c r="AV14" s="378"/>
      <c r="AW14" s="378"/>
      <c r="AX14" s="378"/>
      <c r="AY14" s="378"/>
      <c r="AZ14" s="378"/>
      <c r="BA14" s="378"/>
      <c r="BB14" s="378"/>
      <c r="BC14" s="378"/>
      <c r="BD14" s="379"/>
      <c r="BE14" s="377" t="s">
        <v>132</v>
      </c>
      <c r="BF14" s="378"/>
      <c r="BG14" s="378"/>
      <c r="BH14" s="378"/>
      <c r="BI14" s="378"/>
      <c r="BJ14" s="378"/>
      <c r="BK14" s="378"/>
      <c r="BL14" s="378"/>
      <c r="BM14" s="378"/>
      <c r="BN14" s="378"/>
      <c r="BO14" s="379"/>
      <c r="BP14" s="377" t="s">
        <v>78</v>
      </c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8"/>
      <c r="CB14" s="379"/>
    </row>
    <row r="15" spans="1:80">
      <c r="A15" s="374" t="s">
        <v>96</v>
      </c>
      <c r="B15" s="375"/>
      <c r="C15" s="375"/>
      <c r="D15" s="376"/>
      <c r="E15" s="374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6"/>
      <c r="AJ15" s="374" t="s">
        <v>125</v>
      </c>
      <c r="AK15" s="375"/>
      <c r="AL15" s="375"/>
      <c r="AM15" s="375"/>
      <c r="AN15" s="375"/>
      <c r="AO15" s="375"/>
      <c r="AP15" s="375"/>
      <c r="AQ15" s="375"/>
      <c r="AR15" s="375"/>
      <c r="AS15" s="375"/>
      <c r="AT15" s="376"/>
      <c r="AU15" s="374" t="s">
        <v>133</v>
      </c>
      <c r="AV15" s="375"/>
      <c r="AW15" s="375"/>
      <c r="AX15" s="375"/>
      <c r="AY15" s="375"/>
      <c r="AZ15" s="375"/>
      <c r="BA15" s="375"/>
      <c r="BB15" s="375"/>
      <c r="BC15" s="375"/>
      <c r="BD15" s="376"/>
      <c r="BE15" s="374" t="s">
        <v>134</v>
      </c>
      <c r="BF15" s="375"/>
      <c r="BG15" s="375"/>
      <c r="BH15" s="375"/>
      <c r="BI15" s="375"/>
      <c r="BJ15" s="375"/>
      <c r="BK15" s="375"/>
      <c r="BL15" s="375"/>
      <c r="BM15" s="375"/>
      <c r="BN15" s="375"/>
      <c r="BO15" s="376"/>
      <c r="BP15" s="374" t="s">
        <v>127</v>
      </c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6"/>
    </row>
    <row r="16" spans="1:80">
      <c r="A16" s="374"/>
      <c r="B16" s="375"/>
      <c r="C16" s="375"/>
      <c r="D16" s="376"/>
      <c r="E16" s="374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6"/>
      <c r="AJ16" s="374" t="s">
        <v>135</v>
      </c>
      <c r="AK16" s="375"/>
      <c r="AL16" s="375"/>
      <c r="AM16" s="375"/>
      <c r="AN16" s="375"/>
      <c r="AO16" s="375"/>
      <c r="AP16" s="375"/>
      <c r="AQ16" s="375"/>
      <c r="AR16" s="375"/>
      <c r="AS16" s="375"/>
      <c r="AT16" s="376"/>
      <c r="AU16" s="374" t="s">
        <v>136</v>
      </c>
      <c r="AV16" s="375"/>
      <c r="AW16" s="375"/>
      <c r="AX16" s="375"/>
      <c r="AY16" s="375"/>
      <c r="AZ16" s="375"/>
      <c r="BA16" s="375"/>
      <c r="BB16" s="375"/>
      <c r="BC16" s="375"/>
      <c r="BD16" s="376"/>
      <c r="BE16" s="374" t="s">
        <v>137</v>
      </c>
      <c r="BF16" s="375"/>
      <c r="BG16" s="375"/>
      <c r="BH16" s="375"/>
      <c r="BI16" s="375"/>
      <c r="BJ16" s="375"/>
      <c r="BK16" s="375"/>
      <c r="BL16" s="375"/>
      <c r="BM16" s="375"/>
      <c r="BN16" s="375"/>
      <c r="BO16" s="376"/>
      <c r="BP16" s="374"/>
      <c r="BQ16" s="375"/>
      <c r="BR16" s="375"/>
      <c r="BS16" s="375"/>
      <c r="BT16" s="375"/>
      <c r="BU16" s="375"/>
      <c r="BV16" s="375"/>
      <c r="BW16" s="375"/>
      <c r="BX16" s="375"/>
      <c r="BY16" s="375"/>
      <c r="BZ16" s="375"/>
      <c r="CA16" s="375"/>
      <c r="CB16" s="376"/>
    </row>
    <row r="17" spans="1:80">
      <c r="A17" s="420"/>
      <c r="B17" s="421"/>
      <c r="C17" s="421"/>
      <c r="D17" s="422"/>
      <c r="E17" s="420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2"/>
      <c r="AJ17" s="420" t="s">
        <v>138</v>
      </c>
      <c r="AK17" s="421"/>
      <c r="AL17" s="421"/>
      <c r="AM17" s="421"/>
      <c r="AN17" s="421"/>
      <c r="AO17" s="421"/>
      <c r="AP17" s="421"/>
      <c r="AQ17" s="421"/>
      <c r="AR17" s="421"/>
      <c r="AS17" s="421"/>
      <c r="AT17" s="422"/>
      <c r="AU17" s="420" t="s">
        <v>139</v>
      </c>
      <c r="AV17" s="421"/>
      <c r="AW17" s="421"/>
      <c r="AX17" s="421"/>
      <c r="AY17" s="421"/>
      <c r="AZ17" s="421"/>
      <c r="BA17" s="421"/>
      <c r="BB17" s="421"/>
      <c r="BC17" s="421"/>
      <c r="BD17" s="422"/>
      <c r="BE17" s="420" t="s">
        <v>140</v>
      </c>
      <c r="BF17" s="421"/>
      <c r="BG17" s="421"/>
      <c r="BH17" s="421"/>
      <c r="BI17" s="421"/>
      <c r="BJ17" s="421"/>
      <c r="BK17" s="421"/>
      <c r="BL17" s="421"/>
      <c r="BM17" s="421"/>
      <c r="BN17" s="421"/>
      <c r="BO17" s="422"/>
      <c r="BP17" s="420"/>
      <c r="BQ17" s="421"/>
      <c r="BR17" s="421"/>
      <c r="BS17" s="421"/>
      <c r="BT17" s="421"/>
      <c r="BU17" s="421"/>
      <c r="BV17" s="421"/>
      <c r="BW17" s="421"/>
      <c r="BX17" s="421"/>
      <c r="BY17" s="421"/>
      <c r="BZ17" s="421"/>
      <c r="CA17" s="421"/>
      <c r="CB17" s="422"/>
    </row>
    <row r="18" spans="1:80">
      <c r="A18" s="420">
        <v>1</v>
      </c>
      <c r="B18" s="421"/>
      <c r="C18" s="421"/>
      <c r="D18" s="422"/>
      <c r="E18" s="420">
        <v>2</v>
      </c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2"/>
      <c r="AJ18" s="420">
        <v>3</v>
      </c>
      <c r="AK18" s="421"/>
      <c r="AL18" s="421"/>
      <c r="AM18" s="421"/>
      <c r="AN18" s="421"/>
      <c r="AO18" s="421"/>
      <c r="AP18" s="421"/>
      <c r="AQ18" s="421"/>
      <c r="AR18" s="421"/>
      <c r="AS18" s="421"/>
      <c r="AT18" s="422"/>
      <c r="AU18" s="420">
        <v>4</v>
      </c>
      <c r="AV18" s="421"/>
      <c r="AW18" s="421"/>
      <c r="AX18" s="421"/>
      <c r="AY18" s="421"/>
      <c r="AZ18" s="421"/>
      <c r="BA18" s="421"/>
      <c r="BB18" s="421"/>
      <c r="BC18" s="421"/>
      <c r="BD18" s="422"/>
      <c r="BE18" s="420">
        <v>5</v>
      </c>
      <c r="BF18" s="421"/>
      <c r="BG18" s="421"/>
      <c r="BH18" s="421"/>
      <c r="BI18" s="421"/>
      <c r="BJ18" s="421"/>
      <c r="BK18" s="421"/>
      <c r="BL18" s="421"/>
      <c r="BM18" s="421"/>
      <c r="BN18" s="421"/>
      <c r="BO18" s="422"/>
      <c r="BP18" s="420">
        <v>6</v>
      </c>
      <c r="BQ18" s="421"/>
      <c r="BR18" s="421"/>
      <c r="BS18" s="421"/>
      <c r="BT18" s="421"/>
      <c r="BU18" s="421"/>
      <c r="BV18" s="421"/>
      <c r="BW18" s="421"/>
      <c r="BX18" s="421"/>
      <c r="BY18" s="421"/>
      <c r="BZ18" s="421"/>
      <c r="CA18" s="421"/>
      <c r="CB18" s="422"/>
    </row>
    <row r="19" spans="1:80" ht="90.75" customHeight="1">
      <c r="A19" s="383">
        <v>1</v>
      </c>
      <c r="B19" s="384"/>
      <c r="C19" s="384"/>
      <c r="D19" s="385"/>
      <c r="E19" s="466" t="s">
        <v>295</v>
      </c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8"/>
      <c r="AJ19" s="420"/>
      <c r="AK19" s="421"/>
      <c r="AL19" s="421"/>
      <c r="AM19" s="421"/>
      <c r="AN19" s="421"/>
      <c r="AO19" s="421"/>
      <c r="AP19" s="421"/>
      <c r="AQ19" s="421"/>
      <c r="AR19" s="421"/>
      <c r="AS19" s="421"/>
      <c r="AT19" s="422"/>
      <c r="AU19" s="420">
        <v>12</v>
      </c>
      <c r="AV19" s="421"/>
      <c r="AW19" s="421"/>
      <c r="AX19" s="421"/>
      <c r="AY19" s="421"/>
      <c r="AZ19" s="421"/>
      <c r="BA19" s="421"/>
      <c r="BB19" s="421"/>
      <c r="BC19" s="421"/>
      <c r="BD19" s="422"/>
      <c r="BE19" s="420">
        <v>57.5</v>
      </c>
      <c r="BF19" s="421"/>
      <c r="BG19" s="421"/>
      <c r="BH19" s="421"/>
      <c r="BI19" s="421"/>
      <c r="BJ19" s="421"/>
      <c r="BK19" s="421"/>
      <c r="BL19" s="421"/>
      <c r="BM19" s="421"/>
      <c r="BN19" s="421"/>
      <c r="BO19" s="422"/>
      <c r="BP19" s="469">
        <f>AJ19*AU19*BE19</f>
        <v>0</v>
      </c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1"/>
    </row>
    <row r="20" spans="1:80">
      <c r="A20" s="438"/>
      <c r="B20" s="439"/>
      <c r="C20" s="439"/>
      <c r="D20" s="440"/>
      <c r="E20" s="438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40"/>
      <c r="AJ20" s="410"/>
      <c r="AK20" s="411"/>
      <c r="AL20" s="411"/>
      <c r="AM20" s="411"/>
      <c r="AN20" s="411"/>
      <c r="AO20" s="411"/>
      <c r="AP20" s="411"/>
      <c r="AQ20" s="411"/>
      <c r="AR20" s="411"/>
      <c r="AS20" s="411"/>
      <c r="AT20" s="412"/>
      <c r="AU20" s="410"/>
      <c r="AV20" s="411"/>
      <c r="AW20" s="411"/>
      <c r="AX20" s="411"/>
      <c r="AY20" s="411"/>
      <c r="AZ20" s="411"/>
      <c r="BA20" s="411"/>
      <c r="BB20" s="411"/>
      <c r="BC20" s="411"/>
      <c r="BD20" s="412"/>
      <c r="BE20" s="410"/>
      <c r="BF20" s="411"/>
      <c r="BG20" s="411"/>
      <c r="BH20" s="411"/>
      <c r="BI20" s="411"/>
      <c r="BJ20" s="411"/>
      <c r="BK20" s="411"/>
      <c r="BL20" s="411"/>
      <c r="BM20" s="411"/>
      <c r="BN20" s="411"/>
      <c r="BO20" s="412"/>
      <c r="BP20" s="444"/>
      <c r="BQ20" s="445"/>
      <c r="BR20" s="445"/>
      <c r="BS20" s="445"/>
      <c r="BT20" s="445"/>
      <c r="BU20" s="445"/>
      <c r="BV20" s="445"/>
      <c r="BW20" s="445"/>
      <c r="BX20" s="445"/>
      <c r="BY20" s="445"/>
      <c r="BZ20" s="445"/>
      <c r="CA20" s="445"/>
      <c r="CB20" s="446"/>
    </row>
    <row r="21" spans="1:80">
      <c r="A21" s="438"/>
      <c r="B21" s="439"/>
      <c r="C21" s="439"/>
      <c r="D21" s="440"/>
      <c r="E21" s="404" t="s">
        <v>119</v>
      </c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6"/>
      <c r="AJ21" s="410" t="s">
        <v>9</v>
      </c>
      <c r="AK21" s="411"/>
      <c r="AL21" s="411"/>
      <c r="AM21" s="411"/>
      <c r="AN21" s="411"/>
      <c r="AO21" s="411"/>
      <c r="AP21" s="411"/>
      <c r="AQ21" s="411"/>
      <c r="AR21" s="411"/>
      <c r="AS21" s="411"/>
      <c r="AT21" s="412"/>
      <c r="AU21" s="410" t="s">
        <v>9</v>
      </c>
      <c r="AV21" s="411"/>
      <c r="AW21" s="411"/>
      <c r="AX21" s="411"/>
      <c r="AY21" s="411"/>
      <c r="AZ21" s="411"/>
      <c r="BA21" s="411"/>
      <c r="BB21" s="411"/>
      <c r="BC21" s="411"/>
      <c r="BD21" s="412"/>
      <c r="BE21" s="410" t="s">
        <v>9</v>
      </c>
      <c r="BF21" s="411"/>
      <c r="BG21" s="411"/>
      <c r="BH21" s="411"/>
      <c r="BI21" s="411"/>
      <c r="BJ21" s="411"/>
      <c r="BK21" s="411"/>
      <c r="BL21" s="411"/>
      <c r="BM21" s="411"/>
      <c r="BN21" s="411"/>
      <c r="BO21" s="412"/>
      <c r="BP21" s="444">
        <f>BP19</f>
        <v>0</v>
      </c>
      <c r="BQ21" s="445"/>
      <c r="BR21" s="445"/>
      <c r="BS21" s="445"/>
      <c r="BT21" s="445"/>
      <c r="BU21" s="445"/>
      <c r="BV21" s="445"/>
      <c r="BW21" s="445"/>
      <c r="BX21" s="445"/>
      <c r="BY21" s="445"/>
      <c r="BZ21" s="445"/>
      <c r="CA21" s="445"/>
      <c r="CB21" s="446"/>
    </row>
    <row r="22" spans="1:80">
      <c r="A22" s="438"/>
      <c r="B22" s="439"/>
      <c r="C22" s="439"/>
      <c r="D22" s="440"/>
      <c r="E22" s="416" t="s">
        <v>120</v>
      </c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8"/>
      <c r="AJ22" s="410" t="s">
        <v>9</v>
      </c>
      <c r="AK22" s="411"/>
      <c r="AL22" s="411"/>
      <c r="AM22" s="411"/>
      <c r="AN22" s="411"/>
      <c r="AO22" s="411"/>
      <c r="AP22" s="411"/>
      <c r="AQ22" s="411"/>
      <c r="AR22" s="411"/>
      <c r="AS22" s="411"/>
      <c r="AT22" s="412"/>
      <c r="AU22" s="410" t="s">
        <v>9</v>
      </c>
      <c r="AV22" s="411"/>
      <c r="AW22" s="411"/>
      <c r="AX22" s="411"/>
      <c r="AY22" s="411"/>
      <c r="AZ22" s="411"/>
      <c r="BA22" s="411"/>
      <c r="BB22" s="411"/>
      <c r="BC22" s="411"/>
      <c r="BD22" s="412"/>
      <c r="BE22" s="410" t="s">
        <v>9</v>
      </c>
      <c r="BF22" s="411"/>
      <c r="BG22" s="411"/>
      <c r="BH22" s="411"/>
      <c r="BI22" s="411"/>
      <c r="BJ22" s="411"/>
      <c r="BK22" s="411"/>
      <c r="BL22" s="411"/>
      <c r="BM22" s="411"/>
      <c r="BN22" s="411"/>
      <c r="BO22" s="412"/>
      <c r="BP22" s="463">
        <f>BP21</f>
        <v>0</v>
      </c>
      <c r="BQ22" s="464"/>
      <c r="BR22" s="464"/>
      <c r="BS22" s="464"/>
      <c r="BT22" s="464"/>
      <c r="BU22" s="464"/>
      <c r="BV22" s="464"/>
      <c r="BW22" s="464"/>
      <c r="BX22" s="464"/>
      <c r="BY22" s="464"/>
      <c r="BZ22" s="464"/>
      <c r="CA22" s="464"/>
      <c r="CB22" s="465"/>
    </row>
    <row r="23" spans="1:80" s="17" customFormat="1" ht="15.75"/>
    <row r="24" spans="1:80" s="23" customFormat="1" ht="15.75">
      <c r="A24" s="380" t="s">
        <v>141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</row>
    <row r="25" spans="1:80" ht="15.75">
      <c r="A25" s="380" t="s">
        <v>142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</row>
    <row r="26" spans="1:80" ht="33" customHeight="1">
      <c r="A26" s="459" t="s">
        <v>523</v>
      </c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59"/>
      <c r="BU26" s="459"/>
      <c r="BV26" s="459"/>
      <c r="BW26" s="459"/>
      <c r="BX26" s="459"/>
      <c r="BY26" s="459"/>
      <c r="BZ26" s="459"/>
      <c r="CA26" s="459"/>
      <c r="CB26" s="459"/>
    </row>
    <row r="27" spans="1:80" s="27" customFormat="1" ht="8.25"/>
    <row r="28" spans="1:80">
      <c r="A28" s="377" t="s">
        <v>89</v>
      </c>
      <c r="B28" s="378"/>
      <c r="C28" s="378"/>
      <c r="D28" s="379"/>
      <c r="E28" s="377" t="s">
        <v>143</v>
      </c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8"/>
      <c r="BC28" s="378"/>
      <c r="BD28" s="379"/>
      <c r="BE28" s="460" t="s">
        <v>144</v>
      </c>
      <c r="BF28" s="461"/>
      <c r="BG28" s="461"/>
      <c r="BH28" s="461"/>
      <c r="BI28" s="461"/>
      <c r="BJ28" s="461"/>
      <c r="BK28" s="461"/>
      <c r="BL28" s="461"/>
      <c r="BM28" s="461"/>
      <c r="BN28" s="461"/>
      <c r="BO28" s="461"/>
      <c r="BP28" s="462"/>
      <c r="BQ28" s="377" t="s">
        <v>145</v>
      </c>
      <c r="BR28" s="378"/>
      <c r="BS28" s="378"/>
      <c r="BT28" s="378"/>
      <c r="BU28" s="378"/>
      <c r="BV28" s="378"/>
      <c r="BW28" s="378"/>
      <c r="BX28" s="378"/>
      <c r="BY28" s="378"/>
      <c r="BZ28" s="378"/>
      <c r="CA28" s="378"/>
      <c r="CB28" s="379"/>
    </row>
    <row r="29" spans="1:80">
      <c r="A29" s="374" t="s">
        <v>96</v>
      </c>
      <c r="B29" s="375"/>
      <c r="C29" s="375"/>
      <c r="D29" s="376"/>
      <c r="E29" s="374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6"/>
      <c r="BE29" s="456" t="s">
        <v>146</v>
      </c>
      <c r="BF29" s="457"/>
      <c r="BG29" s="457"/>
      <c r="BH29" s="457"/>
      <c r="BI29" s="457"/>
      <c r="BJ29" s="457"/>
      <c r="BK29" s="457"/>
      <c r="BL29" s="457"/>
      <c r="BM29" s="457"/>
      <c r="BN29" s="457"/>
      <c r="BO29" s="457"/>
      <c r="BP29" s="458"/>
      <c r="BQ29" s="374" t="s">
        <v>130</v>
      </c>
      <c r="BR29" s="375"/>
      <c r="BS29" s="375"/>
      <c r="BT29" s="375"/>
      <c r="BU29" s="375"/>
      <c r="BV29" s="375"/>
      <c r="BW29" s="375"/>
      <c r="BX29" s="375"/>
      <c r="BY29" s="375"/>
      <c r="BZ29" s="375"/>
      <c r="CA29" s="375"/>
      <c r="CB29" s="376"/>
    </row>
    <row r="30" spans="1:80">
      <c r="A30" s="374"/>
      <c r="B30" s="375"/>
      <c r="C30" s="375"/>
      <c r="D30" s="376"/>
      <c r="E30" s="374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6"/>
      <c r="BE30" s="456" t="s">
        <v>147</v>
      </c>
      <c r="BF30" s="457"/>
      <c r="BG30" s="457"/>
      <c r="BH30" s="457"/>
      <c r="BI30" s="457"/>
      <c r="BJ30" s="457"/>
      <c r="BK30" s="457"/>
      <c r="BL30" s="457"/>
      <c r="BM30" s="457"/>
      <c r="BN30" s="457"/>
      <c r="BO30" s="457"/>
      <c r="BP30" s="458"/>
      <c r="BQ30" s="374"/>
      <c r="BR30" s="375"/>
      <c r="BS30" s="375"/>
      <c r="BT30" s="375"/>
      <c r="BU30" s="375"/>
      <c r="BV30" s="375"/>
      <c r="BW30" s="375"/>
      <c r="BX30" s="375"/>
      <c r="BY30" s="375"/>
      <c r="BZ30" s="375"/>
      <c r="CA30" s="375"/>
      <c r="CB30" s="376"/>
    </row>
    <row r="31" spans="1:80">
      <c r="A31" s="420"/>
      <c r="B31" s="421"/>
      <c r="C31" s="421"/>
      <c r="D31" s="422"/>
      <c r="E31" s="420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2"/>
      <c r="BE31" s="410" t="s">
        <v>148</v>
      </c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2"/>
      <c r="BQ31" s="420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</row>
    <row r="32" spans="1:80">
      <c r="A32" s="383">
        <v>1</v>
      </c>
      <c r="B32" s="384"/>
      <c r="C32" s="384"/>
      <c r="D32" s="385"/>
      <c r="E32" s="383">
        <v>2</v>
      </c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5"/>
      <c r="BE32" s="398">
        <v>3</v>
      </c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400"/>
      <c r="BQ32" s="383">
        <v>4</v>
      </c>
      <c r="BR32" s="384"/>
      <c r="BS32" s="384"/>
      <c r="BT32" s="384"/>
      <c r="BU32" s="384"/>
      <c r="BV32" s="384"/>
      <c r="BW32" s="384"/>
      <c r="BX32" s="384"/>
      <c r="BY32" s="384"/>
      <c r="BZ32" s="384"/>
      <c r="CA32" s="384"/>
      <c r="CB32" s="385"/>
    </row>
    <row r="33" spans="1:80">
      <c r="A33" s="398">
        <v>1</v>
      </c>
      <c r="B33" s="399"/>
      <c r="C33" s="399"/>
      <c r="D33" s="400"/>
      <c r="E33" s="416" t="s">
        <v>149</v>
      </c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17"/>
      <c r="AQ33" s="417"/>
      <c r="AR33" s="417"/>
      <c r="AS33" s="417"/>
      <c r="AT33" s="417"/>
      <c r="AU33" s="417"/>
      <c r="AV33" s="417"/>
      <c r="AW33" s="417"/>
      <c r="AX33" s="417"/>
      <c r="AY33" s="417"/>
      <c r="AZ33" s="417"/>
      <c r="BA33" s="417"/>
      <c r="BB33" s="417"/>
      <c r="BC33" s="417"/>
      <c r="BD33" s="418"/>
      <c r="BE33" s="398" t="s">
        <v>9</v>
      </c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400"/>
      <c r="BQ33" s="413">
        <f>BQ34</f>
        <v>1693723</v>
      </c>
      <c r="BR33" s="414"/>
      <c r="BS33" s="414"/>
      <c r="BT33" s="414"/>
      <c r="BU33" s="414"/>
      <c r="BV33" s="414"/>
      <c r="BW33" s="414"/>
      <c r="BX33" s="414"/>
      <c r="BY33" s="414"/>
      <c r="BZ33" s="414"/>
      <c r="CA33" s="414"/>
      <c r="CB33" s="415"/>
    </row>
    <row r="34" spans="1:80">
      <c r="A34" s="377" t="s">
        <v>150</v>
      </c>
      <c r="B34" s="378"/>
      <c r="C34" s="378"/>
      <c r="D34" s="379"/>
      <c r="E34" s="423" t="s">
        <v>79</v>
      </c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424"/>
      <c r="AX34" s="424"/>
      <c r="AY34" s="424"/>
      <c r="AZ34" s="424"/>
      <c r="BA34" s="424"/>
      <c r="BB34" s="424"/>
      <c r="BC34" s="424"/>
      <c r="BD34" s="425"/>
      <c r="BE34" s="426">
        <f>'211ст.-2023г. '!DF28</f>
        <v>7698500</v>
      </c>
      <c r="BF34" s="427"/>
      <c r="BG34" s="427"/>
      <c r="BH34" s="427"/>
      <c r="BI34" s="427"/>
      <c r="BJ34" s="427"/>
      <c r="BK34" s="427"/>
      <c r="BL34" s="427"/>
      <c r="BM34" s="427"/>
      <c r="BN34" s="427"/>
      <c r="BO34" s="427"/>
      <c r="BP34" s="428"/>
      <c r="BQ34" s="426">
        <f>BE34*0.22+53</f>
        <v>1693723</v>
      </c>
      <c r="BR34" s="427"/>
      <c r="BS34" s="427"/>
      <c r="BT34" s="427"/>
      <c r="BU34" s="427"/>
      <c r="BV34" s="427"/>
      <c r="BW34" s="427"/>
      <c r="BX34" s="427"/>
      <c r="BY34" s="427"/>
      <c r="BZ34" s="427"/>
      <c r="CA34" s="427"/>
      <c r="CB34" s="428"/>
    </row>
    <row r="35" spans="1:80">
      <c r="A35" s="420"/>
      <c r="B35" s="421"/>
      <c r="C35" s="421"/>
      <c r="D35" s="422"/>
      <c r="E35" s="432" t="s">
        <v>151</v>
      </c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  <c r="AZ35" s="433"/>
      <c r="BA35" s="433"/>
      <c r="BB35" s="433"/>
      <c r="BC35" s="433"/>
      <c r="BD35" s="434"/>
      <c r="BE35" s="429"/>
      <c r="BF35" s="430"/>
      <c r="BG35" s="430"/>
      <c r="BH35" s="430"/>
      <c r="BI35" s="430"/>
      <c r="BJ35" s="430"/>
      <c r="BK35" s="430"/>
      <c r="BL35" s="430"/>
      <c r="BM35" s="430"/>
      <c r="BN35" s="430"/>
      <c r="BO35" s="430"/>
      <c r="BP35" s="431"/>
      <c r="BQ35" s="429"/>
      <c r="BR35" s="430"/>
      <c r="BS35" s="430"/>
      <c r="BT35" s="430"/>
      <c r="BU35" s="430"/>
      <c r="BV35" s="430"/>
      <c r="BW35" s="430"/>
      <c r="BX35" s="430"/>
      <c r="BY35" s="430"/>
      <c r="BZ35" s="430"/>
      <c r="CA35" s="430"/>
      <c r="CB35" s="431"/>
    </row>
    <row r="36" spans="1:80">
      <c r="A36" s="398" t="s">
        <v>61</v>
      </c>
      <c r="B36" s="399"/>
      <c r="C36" s="399"/>
      <c r="D36" s="400"/>
      <c r="E36" s="453" t="s">
        <v>152</v>
      </c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4"/>
      <c r="AR36" s="454"/>
      <c r="AS36" s="454"/>
      <c r="AT36" s="454"/>
      <c r="AU36" s="454"/>
      <c r="AV36" s="454"/>
      <c r="AW36" s="454"/>
      <c r="AX36" s="454"/>
      <c r="AY36" s="454"/>
      <c r="AZ36" s="454"/>
      <c r="BA36" s="454"/>
      <c r="BB36" s="454"/>
      <c r="BC36" s="454"/>
      <c r="BD36" s="455"/>
      <c r="BE36" s="413">
        <v>0</v>
      </c>
      <c r="BF36" s="414"/>
      <c r="BG36" s="414"/>
      <c r="BH36" s="414"/>
      <c r="BI36" s="414"/>
      <c r="BJ36" s="414"/>
      <c r="BK36" s="414"/>
      <c r="BL36" s="414"/>
      <c r="BM36" s="414"/>
      <c r="BN36" s="414"/>
      <c r="BO36" s="414"/>
      <c r="BP36" s="415"/>
      <c r="BQ36" s="413">
        <f>BE36*0.1</f>
        <v>0</v>
      </c>
      <c r="BR36" s="414"/>
      <c r="BS36" s="414"/>
      <c r="BT36" s="414"/>
      <c r="BU36" s="414"/>
      <c r="BV36" s="414"/>
      <c r="BW36" s="414"/>
      <c r="BX36" s="414"/>
      <c r="BY36" s="414"/>
      <c r="BZ36" s="414"/>
      <c r="CA36" s="414"/>
      <c r="CB36" s="415"/>
    </row>
    <row r="37" spans="1:80">
      <c r="A37" s="377" t="s">
        <v>63</v>
      </c>
      <c r="B37" s="378"/>
      <c r="C37" s="378"/>
      <c r="D37" s="379"/>
      <c r="E37" s="423" t="s">
        <v>153</v>
      </c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4"/>
      <c r="BD37" s="425"/>
      <c r="BE37" s="426">
        <v>0</v>
      </c>
      <c r="BF37" s="427"/>
      <c r="BG37" s="427"/>
      <c r="BH37" s="427"/>
      <c r="BI37" s="427"/>
      <c r="BJ37" s="427"/>
      <c r="BK37" s="427"/>
      <c r="BL37" s="427"/>
      <c r="BM37" s="427"/>
      <c r="BN37" s="427"/>
      <c r="BO37" s="427"/>
      <c r="BP37" s="428"/>
      <c r="BQ37" s="426">
        <v>0</v>
      </c>
      <c r="BR37" s="427"/>
      <c r="BS37" s="427"/>
      <c r="BT37" s="427"/>
      <c r="BU37" s="427"/>
      <c r="BV37" s="427"/>
      <c r="BW37" s="427"/>
      <c r="BX37" s="427"/>
      <c r="BY37" s="427"/>
      <c r="BZ37" s="427"/>
      <c r="CA37" s="427"/>
      <c r="CB37" s="428"/>
    </row>
    <row r="38" spans="1:80">
      <c r="A38" s="420"/>
      <c r="B38" s="421"/>
      <c r="C38" s="421"/>
      <c r="D38" s="422"/>
      <c r="E38" s="432" t="s">
        <v>154</v>
      </c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4"/>
      <c r="BE38" s="429"/>
      <c r="BF38" s="430"/>
      <c r="BG38" s="430"/>
      <c r="BH38" s="430"/>
      <c r="BI38" s="430"/>
      <c r="BJ38" s="430"/>
      <c r="BK38" s="430"/>
      <c r="BL38" s="430"/>
      <c r="BM38" s="430"/>
      <c r="BN38" s="430"/>
      <c r="BO38" s="430"/>
      <c r="BP38" s="431"/>
      <c r="BQ38" s="429"/>
      <c r="BR38" s="430"/>
      <c r="BS38" s="430"/>
      <c r="BT38" s="430"/>
      <c r="BU38" s="430"/>
      <c r="BV38" s="430"/>
      <c r="BW38" s="430"/>
      <c r="BX38" s="430"/>
      <c r="BY38" s="430"/>
      <c r="BZ38" s="430"/>
      <c r="CA38" s="430"/>
      <c r="CB38" s="431"/>
    </row>
    <row r="39" spans="1:80">
      <c r="A39" s="377">
        <v>2</v>
      </c>
      <c r="B39" s="378"/>
      <c r="C39" s="378"/>
      <c r="D39" s="379"/>
      <c r="E39" s="435" t="s">
        <v>155</v>
      </c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6"/>
      <c r="AY39" s="436"/>
      <c r="AZ39" s="436"/>
      <c r="BA39" s="436"/>
      <c r="BB39" s="436"/>
      <c r="BC39" s="436"/>
      <c r="BD39" s="437"/>
      <c r="BE39" s="441" t="s">
        <v>9</v>
      </c>
      <c r="BF39" s="442"/>
      <c r="BG39" s="442"/>
      <c r="BH39" s="442"/>
      <c r="BI39" s="442"/>
      <c r="BJ39" s="442"/>
      <c r="BK39" s="442"/>
      <c r="BL39" s="442"/>
      <c r="BM39" s="442"/>
      <c r="BN39" s="442"/>
      <c r="BO39" s="442"/>
      <c r="BP39" s="443"/>
      <c r="BQ39" s="426">
        <f>BQ46+BQ41</f>
        <v>238653.5</v>
      </c>
      <c r="BR39" s="427"/>
      <c r="BS39" s="427"/>
      <c r="BT39" s="427"/>
      <c r="BU39" s="427"/>
      <c r="BV39" s="427"/>
      <c r="BW39" s="427"/>
      <c r="BX39" s="427"/>
      <c r="BY39" s="427"/>
      <c r="BZ39" s="427"/>
      <c r="CA39" s="427"/>
      <c r="CB39" s="428"/>
    </row>
    <row r="40" spans="1:80">
      <c r="A40" s="420"/>
      <c r="B40" s="421"/>
      <c r="C40" s="421"/>
      <c r="D40" s="422"/>
      <c r="E40" s="438" t="s">
        <v>156</v>
      </c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  <c r="AL40" s="439"/>
      <c r="AM40" s="439"/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40"/>
      <c r="BE40" s="444"/>
      <c r="BF40" s="445"/>
      <c r="BG40" s="445"/>
      <c r="BH40" s="445"/>
      <c r="BI40" s="445"/>
      <c r="BJ40" s="445"/>
      <c r="BK40" s="445"/>
      <c r="BL40" s="445"/>
      <c r="BM40" s="445"/>
      <c r="BN40" s="445"/>
      <c r="BO40" s="445"/>
      <c r="BP40" s="446"/>
      <c r="BQ40" s="429"/>
      <c r="BR40" s="430"/>
      <c r="BS40" s="430"/>
      <c r="BT40" s="430"/>
      <c r="BU40" s="430"/>
      <c r="BV40" s="430"/>
      <c r="BW40" s="430"/>
      <c r="BX40" s="430"/>
      <c r="BY40" s="430"/>
      <c r="BZ40" s="430"/>
      <c r="CA40" s="430"/>
      <c r="CB40" s="431"/>
    </row>
    <row r="41" spans="1:80">
      <c r="A41" s="377" t="s">
        <v>157</v>
      </c>
      <c r="B41" s="378"/>
      <c r="C41" s="378"/>
      <c r="D41" s="379"/>
      <c r="E41" s="423" t="s">
        <v>79</v>
      </c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  <c r="AM41" s="424"/>
      <c r="AN41" s="424"/>
      <c r="AO41" s="424"/>
      <c r="AP41" s="424"/>
      <c r="AQ41" s="424"/>
      <c r="AR41" s="424"/>
      <c r="AS41" s="424"/>
      <c r="AT41" s="424"/>
      <c r="AU41" s="424"/>
      <c r="AV41" s="424"/>
      <c r="AW41" s="424"/>
      <c r="AX41" s="424"/>
      <c r="AY41" s="424"/>
      <c r="AZ41" s="424"/>
      <c r="BA41" s="424"/>
      <c r="BB41" s="424"/>
      <c r="BC41" s="424"/>
      <c r="BD41" s="425"/>
      <c r="BE41" s="426">
        <f>BE34</f>
        <v>7698500</v>
      </c>
      <c r="BF41" s="427"/>
      <c r="BG41" s="427"/>
      <c r="BH41" s="427"/>
      <c r="BI41" s="427"/>
      <c r="BJ41" s="427"/>
      <c r="BK41" s="427"/>
      <c r="BL41" s="427"/>
      <c r="BM41" s="427"/>
      <c r="BN41" s="427"/>
      <c r="BO41" s="427"/>
      <c r="BP41" s="428"/>
      <c r="BQ41" s="426">
        <f>BE41*0.029</f>
        <v>223256.5</v>
      </c>
      <c r="BR41" s="427"/>
      <c r="BS41" s="427"/>
      <c r="BT41" s="427"/>
      <c r="BU41" s="427"/>
      <c r="BV41" s="427"/>
      <c r="BW41" s="427"/>
      <c r="BX41" s="427"/>
      <c r="BY41" s="427"/>
      <c r="BZ41" s="427"/>
      <c r="CA41" s="427"/>
      <c r="CB41" s="428"/>
    </row>
    <row r="42" spans="1:80">
      <c r="A42" s="374"/>
      <c r="B42" s="375"/>
      <c r="C42" s="375"/>
      <c r="D42" s="376"/>
      <c r="E42" s="450" t="s">
        <v>158</v>
      </c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1"/>
      <c r="BC42" s="451"/>
      <c r="BD42" s="452"/>
      <c r="BE42" s="447"/>
      <c r="BF42" s="448"/>
      <c r="BG42" s="448"/>
      <c r="BH42" s="448"/>
      <c r="BI42" s="448"/>
      <c r="BJ42" s="448"/>
      <c r="BK42" s="448"/>
      <c r="BL42" s="448"/>
      <c r="BM42" s="448"/>
      <c r="BN42" s="448"/>
      <c r="BO42" s="448"/>
      <c r="BP42" s="449"/>
      <c r="BQ42" s="447"/>
      <c r="BR42" s="448"/>
      <c r="BS42" s="448"/>
      <c r="BT42" s="448"/>
      <c r="BU42" s="448"/>
      <c r="BV42" s="448"/>
      <c r="BW42" s="448"/>
      <c r="BX42" s="448"/>
      <c r="BY42" s="448"/>
      <c r="BZ42" s="448"/>
      <c r="CA42" s="448"/>
      <c r="CB42" s="449"/>
    </row>
    <row r="43" spans="1:80">
      <c r="A43" s="420"/>
      <c r="B43" s="421"/>
      <c r="C43" s="421"/>
      <c r="D43" s="422"/>
      <c r="E43" s="432" t="s">
        <v>159</v>
      </c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4"/>
      <c r="BE43" s="429"/>
      <c r="BF43" s="430"/>
      <c r="BG43" s="430"/>
      <c r="BH43" s="430"/>
      <c r="BI43" s="430"/>
      <c r="BJ43" s="430"/>
      <c r="BK43" s="430"/>
      <c r="BL43" s="430"/>
      <c r="BM43" s="430"/>
      <c r="BN43" s="430"/>
      <c r="BO43" s="430"/>
      <c r="BP43" s="431"/>
      <c r="BQ43" s="429"/>
      <c r="BR43" s="430"/>
      <c r="BS43" s="430"/>
      <c r="BT43" s="430"/>
      <c r="BU43" s="430"/>
      <c r="BV43" s="430"/>
      <c r="BW43" s="430"/>
      <c r="BX43" s="430"/>
      <c r="BY43" s="430"/>
      <c r="BZ43" s="430"/>
      <c r="CA43" s="430"/>
      <c r="CB43" s="431"/>
    </row>
    <row r="44" spans="1:80">
      <c r="A44" s="377" t="s">
        <v>160</v>
      </c>
      <c r="B44" s="378"/>
      <c r="C44" s="378"/>
      <c r="D44" s="379"/>
      <c r="E44" s="423" t="s">
        <v>161</v>
      </c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5"/>
      <c r="BE44" s="426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8"/>
      <c r="BQ44" s="426"/>
      <c r="BR44" s="427"/>
      <c r="BS44" s="427"/>
      <c r="BT44" s="427"/>
      <c r="BU44" s="427"/>
      <c r="BV44" s="427"/>
      <c r="BW44" s="427"/>
      <c r="BX44" s="427"/>
      <c r="BY44" s="427"/>
      <c r="BZ44" s="427"/>
      <c r="CA44" s="427"/>
      <c r="CB44" s="428"/>
    </row>
    <row r="45" spans="1:80">
      <c r="A45" s="420"/>
      <c r="B45" s="421"/>
      <c r="C45" s="421"/>
      <c r="D45" s="422"/>
      <c r="E45" s="432" t="s">
        <v>162</v>
      </c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3"/>
      <c r="AL45" s="433"/>
      <c r="AM45" s="433"/>
      <c r="AN45" s="433"/>
      <c r="AO45" s="433"/>
      <c r="AP45" s="433"/>
      <c r="AQ45" s="433"/>
      <c r="AR45" s="433"/>
      <c r="AS45" s="433"/>
      <c r="AT45" s="433"/>
      <c r="AU45" s="433"/>
      <c r="AV45" s="433"/>
      <c r="AW45" s="433"/>
      <c r="AX45" s="433"/>
      <c r="AY45" s="433"/>
      <c r="AZ45" s="433"/>
      <c r="BA45" s="433"/>
      <c r="BB45" s="433"/>
      <c r="BC45" s="433"/>
      <c r="BD45" s="434"/>
      <c r="BE45" s="429"/>
      <c r="BF45" s="430"/>
      <c r="BG45" s="430"/>
      <c r="BH45" s="430"/>
      <c r="BI45" s="430"/>
      <c r="BJ45" s="430"/>
      <c r="BK45" s="430"/>
      <c r="BL45" s="430"/>
      <c r="BM45" s="430"/>
      <c r="BN45" s="430"/>
      <c r="BO45" s="430"/>
      <c r="BP45" s="431"/>
      <c r="BQ45" s="429"/>
      <c r="BR45" s="430"/>
      <c r="BS45" s="430"/>
      <c r="BT45" s="430"/>
      <c r="BU45" s="430"/>
      <c r="BV45" s="430"/>
      <c r="BW45" s="430"/>
      <c r="BX45" s="430"/>
      <c r="BY45" s="430"/>
      <c r="BZ45" s="430"/>
      <c r="CA45" s="430"/>
      <c r="CB45" s="431"/>
    </row>
    <row r="46" spans="1:80">
      <c r="A46" s="377" t="s">
        <v>163</v>
      </c>
      <c r="B46" s="378"/>
      <c r="C46" s="378"/>
      <c r="D46" s="379"/>
      <c r="E46" s="423" t="s">
        <v>164</v>
      </c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  <c r="AM46" s="424"/>
      <c r="AN46" s="424"/>
      <c r="AO46" s="424"/>
      <c r="AP46" s="424"/>
      <c r="AQ46" s="424"/>
      <c r="AR46" s="424"/>
      <c r="AS46" s="424"/>
      <c r="AT46" s="424"/>
      <c r="AU46" s="424"/>
      <c r="AV46" s="424"/>
      <c r="AW46" s="424"/>
      <c r="AX46" s="424"/>
      <c r="AY46" s="424"/>
      <c r="AZ46" s="424"/>
      <c r="BA46" s="424"/>
      <c r="BB46" s="424"/>
      <c r="BC46" s="424"/>
      <c r="BD46" s="425"/>
      <c r="BE46" s="426">
        <f>BE34</f>
        <v>7698500</v>
      </c>
      <c r="BF46" s="427"/>
      <c r="BG46" s="427"/>
      <c r="BH46" s="427"/>
      <c r="BI46" s="427"/>
      <c r="BJ46" s="427"/>
      <c r="BK46" s="427"/>
      <c r="BL46" s="427"/>
      <c r="BM46" s="427"/>
      <c r="BN46" s="427"/>
      <c r="BO46" s="427"/>
      <c r="BP46" s="428"/>
      <c r="BQ46" s="426">
        <f>BE46*0.002</f>
        <v>15397</v>
      </c>
      <c r="BR46" s="427"/>
      <c r="BS46" s="427"/>
      <c r="BT46" s="427"/>
      <c r="BU46" s="427"/>
      <c r="BV46" s="427"/>
      <c r="BW46" s="427"/>
      <c r="BX46" s="427"/>
      <c r="BY46" s="427"/>
      <c r="BZ46" s="427"/>
      <c r="CA46" s="427"/>
      <c r="CB46" s="428"/>
    </row>
    <row r="47" spans="1:80">
      <c r="A47" s="420"/>
      <c r="B47" s="421"/>
      <c r="C47" s="421"/>
      <c r="D47" s="422"/>
      <c r="E47" s="432" t="s">
        <v>165</v>
      </c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/>
      <c r="AY47" s="433"/>
      <c r="AZ47" s="433"/>
      <c r="BA47" s="433"/>
      <c r="BB47" s="433"/>
      <c r="BC47" s="433"/>
      <c r="BD47" s="434"/>
      <c r="BE47" s="429"/>
      <c r="BF47" s="430"/>
      <c r="BG47" s="430"/>
      <c r="BH47" s="430"/>
      <c r="BI47" s="430"/>
      <c r="BJ47" s="430"/>
      <c r="BK47" s="430"/>
      <c r="BL47" s="430"/>
      <c r="BM47" s="430"/>
      <c r="BN47" s="430"/>
      <c r="BO47" s="430"/>
      <c r="BP47" s="431"/>
      <c r="BQ47" s="429"/>
      <c r="BR47" s="430"/>
      <c r="BS47" s="430"/>
      <c r="BT47" s="430"/>
      <c r="BU47" s="430"/>
      <c r="BV47" s="430"/>
      <c r="BW47" s="430"/>
      <c r="BX47" s="430"/>
      <c r="BY47" s="430"/>
      <c r="BZ47" s="430"/>
      <c r="CA47" s="430"/>
      <c r="CB47" s="431"/>
    </row>
    <row r="48" spans="1:80">
      <c r="A48" s="377" t="s">
        <v>166</v>
      </c>
      <c r="B48" s="378"/>
      <c r="C48" s="378"/>
      <c r="D48" s="379"/>
      <c r="E48" s="423" t="s">
        <v>164</v>
      </c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4"/>
      <c r="AA48" s="424"/>
      <c r="AB48" s="424"/>
      <c r="AC48" s="424"/>
      <c r="AD48" s="424"/>
      <c r="AE48" s="424"/>
      <c r="AF48" s="424"/>
      <c r="AG48" s="424"/>
      <c r="AH48" s="424"/>
      <c r="AI48" s="424"/>
      <c r="AJ48" s="424"/>
      <c r="AK48" s="424"/>
      <c r="AL48" s="424"/>
      <c r="AM48" s="424"/>
      <c r="AN48" s="424"/>
      <c r="AO48" s="424"/>
      <c r="AP48" s="424"/>
      <c r="AQ48" s="424"/>
      <c r="AR48" s="424"/>
      <c r="AS48" s="424"/>
      <c r="AT48" s="424"/>
      <c r="AU48" s="424"/>
      <c r="AV48" s="424"/>
      <c r="AW48" s="424"/>
      <c r="AX48" s="424"/>
      <c r="AY48" s="424"/>
      <c r="AZ48" s="424"/>
      <c r="BA48" s="424"/>
      <c r="BB48" s="424"/>
      <c r="BC48" s="424"/>
      <c r="BD48" s="425"/>
      <c r="BE48" s="426">
        <v>0</v>
      </c>
      <c r="BF48" s="427"/>
      <c r="BG48" s="427"/>
      <c r="BH48" s="427"/>
      <c r="BI48" s="427"/>
      <c r="BJ48" s="427"/>
      <c r="BK48" s="427"/>
      <c r="BL48" s="427"/>
      <c r="BM48" s="427"/>
      <c r="BN48" s="427"/>
      <c r="BO48" s="427"/>
      <c r="BP48" s="428"/>
      <c r="BQ48" s="426">
        <v>0</v>
      </c>
      <c r="BR48" s="427"/>
      <c r="BS48" s="427"/>
      <c r="BT48" s="427"/>
      <c r="BU48" s="427"/>
      <c r="BV48" s="427"/>
      <c r="BW48" s="427"/>
      <c r="BX48" s="427"/>
      <c r="BY48" s="427"/>
      <c r="BZ48" s="427"/>
      <c r="CA48" s="427"/>
      <c r="CB48" s="428"/>
    </row>
    <row r="49" spans="1:86" ht="12.75" customHeight="1">
      <c r="A49" s="420"/>
      <c r="B49" s="421"/>
      <c r="C49" s="421"/>
      <c r="D49" s="422"/>
      <c r="E49" s="432" t="s">
        <v>167</v>
      </c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433"/>
      <c r="AN49" s="433"/>
      <c r="AO49" s="433"/>
      <c r="AP49" s="433"/>
      <c r="AQ49" s="433"/>
      <c r="AR49" s="433"/>
      <c r="AS49" s="433"/>
      <c r="AT49" s="433"/>
      <c r="AU49" s="433"/>
      <c r="AV49" s="433"/>
      <c r="AW49" s="433"/>
      <c r="AX49" s="433"/>
      <c r="AY49" s="433"/>
      <c r="AZ49" s="433"/>
      <c r="BA49" s="433"/>
      <c r="BB49" s="433"/>
      <c r="BC49" s="433"/>
      <c r="BD49" s="434"/>
      <c r="BE49" s="429"/>
      <c r="BF49" s="430"/>
      <c r="BG49" s="430"/>
      <c r="BH49" s="430"/>
      <c r="BI49" s="430"/>
      <c r="BJ49" s="430"/>
      <c r="BK49" s="430"/>
      <c r="BL49" s="430"/>
      <c r="BM49" s="430"/>
      <c r="BN49" s="430"/>
      <c r="BO49" s="430"/>
      <c r="BP49" s="431"/>
      <c r="BQ49" s="429"/>
      <c r="BR49" s="430"/>
      <c r="BS49" s="430"/>
      <c r="BT49" s="430"/>
      <c r="BU49" s="430"/>
      <c r="BV49" s="430"/>
      <c r="BW49" s="430"/>
      <c r="BX49" s="430"/>
      <c r="BY49" s="430"/>
      <c r="BZ49" s="430"/>
      <c r="CA49" s="430"/>
      <c r="CB49" s="431"/>
    </row>
    <row r="50" spans="1:86">
      <c r="A50" s="377" t="s">
        <v>168</v>
      </c>
      <c r="B50" s="378"/>
      <c r="C50" s="378"/>
      <c r="D50" s="379"/>
      <c r="E50" s="423" t="s">
        <v>164</v>
      </c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/>
      <c r="AY50" s="424"/>
      <c r="AZ50" s="424"/>
      <c r="BA50" s="424"/>
      <c r="BB50" s="424"/>
      <c r="BC50" s="424"/>
      <c r="BD50" s="425"/>
      <c r="BE50" s="426">
        <v>0</v>
      </c>
      <c r="BF50" s="427"/>
      <c r="BG50" s="427"/>
      <c r="BH50" s="427"/>
      <c r="BI50" s="427"/>
      <c r="BJ50" s="427"/>
      <c r="BK50" s="427"/>
      <c r="BL50" s="427"/>
      <c r="BM50" s="427"/>
      <c r="BN50" s="427"/>
      <c r="BO50" s="427"/>
      <c r="BP50" s="428"/>
      <c r="BQ50" s="426">
        <v>0</v>
      </c>
      <c r="BR50" s="427"/>
      <c r="BS50" s="427"/>
      <c r="BT50" s="427"/>
      <c r="BU50" s="427"/>
      <c r="BV50" s="427"/>
      <c r="BW50" s="427"/>
      <c r="BX50" s="427"/>
      <c r="BY50" s="427"/>
      <c r="BZ50" s="427"/>
      <c r="CA50" s="427"/>
      <c r="CB50" s="428"/>
    </row>
    <row r="51" spans="1:86" ht="12.75" customHeight="1">
      <c r="A51" s="420"/>
      <c r="B51" s="421"/>
      <c r="C51" s="421"/>
      <c r="D51" s="422"/>
      <c r="E51" s="432" t="s">
        <v>167</v>
      </c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3"/>
      <c r="BC51" s="433"/>
      <c r="BD51" s="434"/>
      <c r="BE51" s="429"/>
      <c r="BF51" s="430"/>
      <c r="BG51" s="430"/>
      <c r="BH51" s="430"/>
      <c r="BI51" s="430"/>
      <c r="BJ51" s="430"/>
      <c r="BK51" s="430"/>
      <c r="BL51" s="430"/>
      <c r="BM51" s="430"/>
      <c r="BN51" s="430"/>
      <c r="BO51" s="430"/>
      <c r="BP51" s="431"/>
      <c r="BQ51" s="429"/>
      <c r="BR51" s="430"/>
      <c r="BS51" s="430"/>
      <c r="BT51" s="430"/>
      <c r="BU51" s="430"/>
      <c r="BV51" s="430"/>
      <c r="BW51" s="430"/>
      <c r="BX51" s="430"/>
      <c r="BY51" s="430"/>
      <c r="BZ51" s="430"/>
      <c r="CA51" s="430"/>
      <c r="CB51" s="431"/>
    </row>
    <row r="52" spans="1:86">
      <c r="A52" s="377">
        <v>3</v>
      </c>
      <c r="B52" s="378"/>
      <c r="C52" s="378"/>
      <c r="D52" s="379"/>
      <c r="E52" s="435" t="s">
        <v>169</v>
      </c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436"/>
      <c r="BC52" s="436"/>
      <c r="BD52" s="437"/>
      <c r="BE52" s="426">
        <f>BE34</f>
        <v>7698500</v>
      </c>
      <c r="BF52" s="427"/>
      <c r="BG52" s="427"/>
      <c r="BH52" s="427"/>
      <c r="BI52" s="427"/>
      <c r="BJ52" s="427"/>
      <c r="BK52" s="427"/>
      <c r="BL52" s="427"/>
      <c r="BM52" s="427"/>
      <c r="BN52" s="427"/>
      <c r="BO52" s="427"/>
      <c r="BP52" s="428"/>
      <c r="BQ52" s="426">
        <f>BE52*0.051</f>
        <v>392623.5</v>
      </c>
      <c r="BR52" s="427"/>
      <c r="BS52" s="427"/>
      <c r="BT52" s="427"/>
      <c r="BU52" s="427"/>
      <c r="BV52" s="427"/>
      <c r="BW52" s="427"/>
      <c r="BX52" s="427"/>
      <c r="BY52" s="427"/>
      <c r="BZ52" s="427"/>
      <c r="CA52" s="427"/>
      <c r="CB52" s="428"/>
    </row>
    <row r="53" spans="1:86">
      <c r="A53" s="420"/>
      <c r="B53" s="421"/>
      <c r="C53" s="421"/>
      <c r="D53" s="422"/>
      <c r="E53" s="438" t="s">
        <v>170</v>
      </c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39"/>
      <c r="AK53" s="439"/>
      <c r="AL53" s="439"/>
      <c r="AM53" s="439"/>
      <c r="AN53" s="439"/>
      <c r="AO53" s="439"/>
      <c r="AP53" s="439"/>
      <c r="AQ53" s="439"/>
      <c r="AR53" s="439"/>
      <c r="AS53" s="439"/>
      <c r="AT53" s="439"/>
      <c r="AU53" s="439"/>
      <c r="AV53" s="439"/>
      <c r="AW53" s="439"/>
      <c r="AX53" s="439"/>
      <c r="AY53" s="439"/>
      <c r="AZ53" s="439"/>
      <c r="BA53" s="439"/>
      <c r="BB53" s="439"/>
      <c r="BC53" s="439"/>
      <c r="BD53" s="440"/>
      <c r="BE53" s="429"/>
      <c r="BF53" s="430"/>
      <c r="BG53" s="430"/>
      <c r="BH53" s="430"/>
      <c r="BI53" s="430"/>
      <c r="BJ53" s="430"/>
      <c r="BK53" s="430"/>
      <c r="BL53" s="430"/>
      <c r="BM53" s="430"/>
      <c r="BN53" s="430"/>
      <c r="BO53" s="430"/>
      <c r="BP53" s="431"/>
      <c r="BQ53" s="429"/>
      <c r="BR53" s="430"/>
      <c r="BS53" s="430"/>
      <c r="BT53" s="430"/>
      <c r="BU53" s="430"/>
      <c r="BV53" s="430"/>
      <c r="BW53" s="430"/>
      <c r="BX53" s="430"/>
      <c r="BY53" s="430"/>
      <c r="BZ53" s="430"/>
      <c r="CA53" s="430"/>
      <c r="CB53" s="431"/>
    </row>
    <row r="54" spans="1:86">
      <c r="A54" s="398"/>
      <c r="B54" s="399"/>
      <c r="C54" s="399"/>
      <c r="D54" s="400"/>
      <c r="E54" s="404" t="s">
        <v>119</v>
      </c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5"/>
      <c r="AJ54" s="405"/>
      <c r="AK54" s="405"/>
      <c r="AL54" s="405"/>
      <c r="AM54" s="405"/>
      <c r="AN54" s="405"/>
      <c r="AO54" s="405"/>
      <c r="AP54" s="405"/>
      <c r="AQ54" s="405"/>
      <c r="AR54" s="405"/>
      <c r="AS54" s="405"/>
      <c r="AT54" s="405"/>
      <c r="AU54" s="405"/>
      <c r="AV54" s="405"/>
      <c r="AW54" s="405"/>
      <c r="AX54" s="405"/>
      <c r="AY54" s="405"/>
      <c r="AZ54" s="405"/>
      <c r="BA54" s="405"/>
      <c r="BB54" s="405"/>
      <c r="BC54" s="405"/>
      <c r="BD54" s="406"/>
      <c r="BE54" s="398" t="s">
        <v>9</v>
      </c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400"/>
      <c r="BQ54" s="413">
        <f>BQ52+BQ39+BQ33</f>
        <v>2325000</v>
      </c>
      <c r="BR54" s="414"/>
      <c r="BS54" s="414"/>
      <c r="BT54" s="414"/>
      <c r="BU54" s="414"/>
      <c r="BV54" s="414"/>
      <c r="BW54" s="414"/>
      <c r="BX54" s="414"/>
      <c r="BY54" s="414"/>
      <c r="BZ54" s="414"/>
      <c r="CA54" s="414"/>
      <c r="CB54" s="415"/>
      <c r="CH54" s="34">
        <f>1950600-BQ54</f>
        <v>-374400</v>
      </c>
    </row>
    <row r="55" spans="1:86">
      <c r="A55" s="398"/>
      <c r="B55" s="399"/>
      <c r="C55" s="399"/>
      <c r="D55" s="400"/>
      <c r="E55" s="416" t="s">
        <v>120</v>
      </c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7"/>
      <c r="BD55" s="418"/>
      <c r="BE55" s="398" t="s">
        <v>9</v>
      </c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400"/>
      <c r="BQ55" s="407">
        <f>BQ54</f>
        <v>2325000</v>
      </c>
      <c r="BR55" s="408"/>
      <c r="BS55" s="408"/>
      <c r="BT55" s="408"/>
      <c r="BU55" s="408"/>
      <c r="BV55" s="408"/>
      <c r="BW55" s="408"/>
      <c r="BX55" s="408"/>
      <c r="BY55" s="408"/>
      <c r="BZ55" s="408"/>
      <c r="CA55" s="408"/>
      <c r="CB55" s="409"/>
    </row>
    <row r="56" spans="1:86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86" s="31" customFormat="1" ht="11.25">
      <c r="A57" s="419" t="s">
        <v>171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  <c r="AO57" s="419"/>
      <c r="AP57" s="419"/>
      <c r="AQ57" s="419"/>
      <c r="AR57" s="419"/>
      <c r="AS57" s="419"/>
      <c r="AT57" s="419"/>
      <c r="AU57" s="419"/>
      <c r="AV57" s="419"/>
      <c r="AW57" s="419"/>
      <c r="AX57" s="419"/>
      <c r="AY57" s="419"/>
      <c r="AZ57" s="419"/>
      <c r="BA57" s="419"/>
      <c r="BB57" s="419"/>
      <c r="BC57" s="419"/>
      <c r="BD57" s="419"/>
      <c r="BE57" s="419"/>
      <c r="BF57" s="419"/>
      <c r="BG57" s="419"/>
      <c r="BH57" s="419"/>
      <c r="BI57" s="419"/>
      <c r="BJ57" s="419"/>
      <c r="BK57" s="419"/>
      <c r="BL57" s="419"/>
      <c r="BM57" s="419"/>
      <c r="BN57" s="419"/>
      <c r="BO57" s="419"/>
      <c r="BP57" s="419"/>
      <c r="BQ57" s="419"/>
      <c r="BR57" s="419"/>
      <c r="BS57" s="419"/>
      <c r="BT57" s="419"/>
      <c r="BU57" s="419"/>
      <c r="BV57" s="419"/>
      <c r="BW57" s="419"/>
      <c r="BX57" s="419"/>
      <c r="BY57" s="419"/>
      <c r="BZ57" s="419"/>
      <c r="CA57" s="419"/>
      <c r="CB57" s="419"/>
    </row>
    <row r="58" spans="1:86" s="31" customFormat="1" ht="11.25">
      <c r="A58" s="419"/>
      <c r="B58" s="419"/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  <c r="AO58" s="419"/>
      <c r="AP58" s="419"/>
      <c r="AQ58" s="419"/>
      <c r="AR58" s="419"/>
      <c r="AS58" s="419"/>
      <c r="AT58" s="419"/>
      <c r="AU58" s="419"/>
      <c r="AV58" s="419"/>
      <c r="AW58" s="419"/>
      <c r="AX58" s="419"/>
      <c r="AY58" s="419"/>
      <c r="AZ58" s="419"/>
      <c r="BA58" s="419"/>
      <c r="BB58" s="419"/>
      <c r="BC58" s="419"/>
      <c r="BD58" s="419"/>
      <c r="BE58" s="419"/>
      <c r="BF58" s="419"/>
      <c r="BG58" s="419"/>
      <c r="BH58" s="419"/>
      <c r="BI58" s="419"/>
      <c r="BJ58" s="419"/>
      <c r="BK58" s="419"/>
      <c r="BL58" s="419"/>
      <c r="BM58" s="419"/>
      <c r="BN58" s="419"/>
      <c r="BO58" s="419"/>
      <c r="BP58" s="419"/>
      <c r="BQ58" s="419"/>
      <c r="BR58" s="419"/>
      <c r="BS58" s="419"/>
      <c r="BT58" s="419"/>
      <c r="BU58" s="419"/>
      <c r="BV58" s="419"/>
      <c r="BW58" s="419"/>
      <c r="BX58" s="419"/>
      <c r="BY58" s="419"/>
      <c r="BZ58" s="419"/>
      <c r="CA58" s="419"/>
      <c r="CB58" s="419"/>
    </row>
    <row r="59" spans="1:86" s="31" customFormat="1" ht="11.25">
      <c r="A59" s="419"/>
      <c r="B59" s="419"/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19"/>
      <c r="Y59" s="419"/>
      <c r="Z59" s="419"/>
      <c r="AA59" s="419"/>
      <c r="AB59" s="419"/>
      <c r="AC59" s="419"/>
      <c r="AD59" s="419"/>
      <c r="AE59" s="419"/>
      <c r="AF59" s="419"/>
      <c r="AG59" s="419"/>
      <c r="AH59" s="419"/>
      <c r="AI59" s="419"/>
      <c r="AJ59" s="419"/>
      <c r="AK59" s="419"/>
      <c r="AL59" s="419"/>
      <c r="AM59" s="419"/>
      <c r="AN59" s="419"/>
      <c r="AO59" s="419"/>
      <c r="AP59" s="419"/>
      <c r="AQ59" s="419"/>
      <c r="AR59" s="419"/>
      <c r="AS59" s="419"/>
      <c r="AT59" s="419"/>
      <c r="AU59" s="419"/>
      <c r="AV59" s="419"/>
      <c r="AW59" s="419"/>
      <c r="AX59" s="419"/>
      <c r="AY59" s="419"/>
      <c r="AZ59" s="419"/>
      <c r="BA59" s="419"/>
      <c r="BB59" s="419"/>
      <c r="BC59" s="419"/>
      <c r="BD59" s="419"/>
      <c r="BE59" s="419"/>
      <c r="BF59" s="419"/>
      <c r="BG59" s="419"/>
      <c r="BH59" s="419"/>
      <c r="BI59" s="419"/>
      <c r="BJ59" s="419"/>
      <c r="BK59" s="419"/>
      <c r="BL59" s="419"/>
      <c r="BM59" s="419"/>
      <c r="BN59" s="419"/>
      <c r="BO59" s="419"/>
      <c r="BP59" s="419"/>
      <c r="BQ59" s="419"/>
      <c r="BR59" s="419"/>
      <c r="BS59" s="419"/>
      <c r="BT59" s="419"/>
      <c r="BU59" s="419"/>
      <c r="BV59" s="419"/>
      <c r="BW59" s="419"/>
      <c r="BX59" s="419"/>
      <c r="BY59" s="419"/>
      <c r="BZ59" s="419"/>
      <c r="CA59" s="419"/>
      <c r="CB59" s="419"/>
    </row>
  </sheetData>
  <mergeCells count="190">
    <mergeCell ref="A57:CB59"/>
    <mergeCell ref="A54:D54"/>
    <mergeCell ref="E54:BD54"/>
    <mergeCell ref="BE54:BP54"/>
    <mergeCell ref="BQ54:CB54"/>
    <mergeCell ref="A55:D55"/>
    <mergeCell ref="E55:BD55"/>
    <mergeCell ref="BE55:BP55"/>
    <mergeCell ref="BQ55:CB55"/>
    <mergeCell ref="A50:D51"/>
    <mergeCell ref="E50:BD50"/>
    <mergeCell ref="BE50:BP51"/>
    <mergeCell ref="BQ50:CB51"/>
    <mergeCell ref="E51:BD51"/>
    <mergeCell ref="A52:D53"/>
    <mergeCell ref="E52:BD52"/>
    <mergeCell ref="BE52:BP53"/>
    <mergeCell ref="BQ52:CB53"/>
    <mergeCell ref="E53:BD53"/>
    <mergeCell ref="A46:D47"/>
    <mergeCell ref="E46:BD46"/>
    <mergeCell ref="BE46:BP47"/>
    <mergeCell ref="BQ46:CB47"/>
    <mergeCell ref="E47:BD47"/>
    <mergeCell ref="A48:D49"/>
    <mergeCell ref="E48:BD48"/>
    <mergeCell ref="BE48:BP49"/>
    <mergeCell ref="BQ48:CB49"/>
    <mergeCell ref="E49:BD49"/>
    <mergeCell ref="E43:BD43"/>
    <mergeCell ref="A44:D45"/>
    <mergeCell ref="E44:BD44"/>
    <mergeCell ref="BE44:BP45"/>
    <mergeCell ref="BQ44:CB45"/>
    <mergeCell ref="E45:BD45"/>
    <mergeCell ref="A39:D40"/>
    <mergeCell ref="E39:BD39"/>
    <mergeCell ref="BE39:BP40"/>
    <mergeCell ref="BQ39:CB40"/>
    <mergeCell ref="E40:BD40"/>
    <mergeCell ref="A41:D43"/>
    <mergeCell ref="E41:BD41"/>
    <mergeCell ref="BE41:BP43"/>
    <mergeCell ref="BQ41:CB43"/>
    <mergeCell ref="E42:BD42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A33:D33"/>
    <mergeCell ref="E33:BD33"/>
    <mergeCell ref="BE33:BP33"/>
    <mergeCell ref="BQ33:CB33"/>
    <mergeCell ref="A34:D35"/>
    <mergeCell ref="E34:BD34"/>
    <mergeCell ref="BE34:BP35"/>
    <mergeCell ref="BQ34:CB35"/>
    <mergeCell ref="E35:BD35"/>
    <mergeCell ref="A31:D31"/>
    <mergeCell ref="E31:BD31"/>
    <mergeCell ref="BE31:BP31"/>
    <mergeCell ref="BQ31:CB31"/>
    <mergeCell ref="A32:D32"/>
    <mergeCell ref="E32:BD32"/>
    <mergeCell ref="BE32:BP32"/>
    <mergeCell ref="BQ32:CB32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24:CB24"/>
    <mergeCell ref="A25:CB25"/>
    <mergeCell ref="A26:CB26"/>
    <mergeCell ref="A28:D28"/>
    <mergeCell ref="E28:BD28"/>
    <mergeCell ref="BE28:BP28"/>
    <mergeCell ref="BQ28:CB28"/>
    <mergeCell ref="A22:D22"/>
    <mergeCell ref="E22:AI22"/>
    <mergeCell ref="AJ22:AT22"/>
    <mergeCell ref="AU22:BD22"/>
    <mergeCell ref="BE22:BO22"/>
    <mergeCell ref="BP22:CB22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1:CB1"/>
    <mergeCell ref="A3:D3"/>
    <mergeCell ref="E3:AI3"/>
    <mergeCell ref="AJ3:AW3"/>
    <mergeCell ref="AX3:BF3"/>
    <mergeCell ref="BG3:BO3"/>
    <mergeCell ref="BP3:CB3"/>
  </mergeCells>
  <pageMargins left="0.78740157480314965" right="0.39370078740157483" top="0.59055118110236227" bottom="0.39370078740157483" header="0.27559055118110237" footer="0.27559055118110237"/>
  <pageSetup paperSize="9" scale="8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H59"/>
  <sheetViews>
    <sheetView zoomScaleNormal="100" workbookViewId="0">
      <selection activeCell="A27" sqref="A27"/>
    </sheetView>
  </sheetViews>
  <sheetFormatPr defaultColWidth="1.140625" defaultRowHeight="12.75"/>
  <cols>
    <col min="1" max="85" width="1.140625" style="26"/>
    <col min="86" max="86" width="8.7109375" style="26" bestFit="1" customWidth="1"/>
    <col min="87" max="16384" width="1.140625" style="26"/>
  </cols>
  <sheetData>
    <row r="1" spans="1:80" s="23" customFormat="1" ht="37.5" customHeight="1">
      <c r="A1" s="459" t="s">
        <v>524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80" s="27" customFormat="1" ht="8.25"/>
    <row r="3" spans="1:80">
      <c r="A3" s="377" t="s">
        <v>89</v>
      </c>
      <c r="B3" s="378"/>
      <c r="C3" s="378"/>
      <c r="D3" s="379"/>
      <c r="E3" s="377" t="s">
        <v>121</v>
      </c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9"/>
      <c r="AJ3" s="377" t="s">
        <v>122</v>
      </c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9"/>
      <c r="AX3" s="377" t="s">
        <v>123</v>
      </c>
      <c r="AY3" s="378"/>
      <c r="AZ3" s="378"/>
      <c r="BA3" s="378"/>
      <c r="BB3" s="378"/>
      <c r="BC3" s="378"/>
      <c r="BD3" s="378"/>
      <c r="BE3" s="378"/>
      <c r="BF3" s="379"/>
      <c r="BG3" s="377" t="s">
        <v>123</v>
      </c>
      <c r="BH3" s="378"/>
      <c r="BI3" s="378"/>
      <c r="BJ3" s="378"/>
      <c r="BK3" s="378"/>
      <c r="BL3" s="378"/>
      <c r="BM3" s="378"/>
      <c r="BN3" s="378"/>
      <c r="BO3" s="379"/>
      <c r="BP3" s="377" t="s">
        <v>78</v>
      </c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9"/>
    </row>
    <row r="4" spans="1:80">
      <c r="A4" s="374" t="s">
        <v>96</v>
      </c>
      <c r="B4" s="375"/>
      <c r="C4" s="375"/>
      <c r="D4" s="376"/>
      <c r="E4" s="374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  <c r="AJ4" s="374" t="s">
        <v>124</v>
      </c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6"/>
      <c r="AX4" s="374" t="s">
        <v>125</v>
      </c>
      <c r="AY4" s="375"/>
      <c r="AZ4" s="375"/>
      <c r="BA4" s="375"/>
      <c r="BB4" s="375"/>
      <c r="BC4" s="375"/>
      <c r="BD4" s="375"/>
      <c r="BE4" s="375"/>
      <c r="BF4" s="376"/>
      <c r="BG4" s="374" t="s">
        <v>126</v>
      </c>
      <c r="BH4" s="375"/>
      <c r="BI4" s="375"/>
      <c r="BJ4" s="375"/>
      <c r="BK4" s="375"/>
      <c r="BL4" s="375"/>
      <c r="BM4" s="375"/>
      <c r="BN4" s="375"/>
      <c r="BO4" s="376"/>
      <c r="BP4" s="374" t="s">
        <v>127</v>
      </c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6"/>
    </row>
    <row r="5" spans="1:80">
      <c r="A5" s="374"/>
      <c r="B5" s="375"/>
      <c r="C5" s="375"/>
      <c r="D5" s="376"/>
      <c r="E5" s="374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6"/>
      <c r="AJ5" s="374" t="s">
        <v>128</v>
      </c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6"/>
      <c r="AX5" s="374" t="s">
        <v>129</v>
      </c>
      <c r="AY5" s="375"/>
      <c r="AZ5" s="375"/>
      <c r="BA5" s="375"/>
      <c r="BB5" s="375"/>
      <c r="BC5" s="375"/>
      <c r="BD5" s="375"/>
      <c r="BE5" s="375"/>
      <c r="BF5" s="376"/>
      <c r="BG5" s="374"/>
      <c r="BH5" s="375"/>
      <c r="BI5" s="375"/>
      <c r="BJ5" s="375"/>
      <c r="BK5" s="375"/>
      <c r="BL5" s="375"/>
      <c r="BM5" s="375"/>
      <c r="BN5" s="375"/>
      <c r="BO5" s="376"/>
      <c r="BP5" s="374"/>
      <c r="BQ5" s="375"/>
      <c r="BR5" s="375"/>
      <c r="BS5" s="375"/>
      <c r="BT5" s="375"/>
      <c r="BU5" s="375"/>
      <c r="BV5" s="375"/>
      <c r="BW5" s="375"/>
      <c r="BX5" s="375"/>
      <c r="BY5" s="375"/>
      <c r="BZ5" s="375"/>
      <c r="CA5" s="375"/>
      <c r="CB5" s="376"/>
    </row>
    <row r="6" spans="1:80">
      <c r="A6" s="420"/>
      <c r="B6" s="421"/>
      <c r="C6" s="421"/>
      <c r="D6" s="422"/>
      <c r="E6" s="420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2"/>
      <c r="AJ6" s="420" t="s">
        <v>130</v>
      </c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2"/>
      <c r="AX6" s="420"/>
      <c r="AY6" s="421"/>
      <c r="AZ6" s="421"/>
      <c r="BA6" s="421"/>
      <c r="BB6" s="421"/>
      <c r="BC6" s="421"/>
      <c r="BD6" s="421"/>
      <c r="BE6" s="421"/>
      <c r="BF6" s="422"/>
      <c r="BG6" s="420"/>
      <c r="BH6" s="421"/>
      <c r="BI6" s="421"/>
      <c r="BJ6" s="421"/>
      <c r="BK6" s="421"/>
      <c r="BL6" s="421"/>
      <c r="BM6" s="421"/>
      <c r="BN6" s="421"/>
      <c r="BO6" s="422"/>
      <c r="BP6" s="420"/>
      <c r="BQ6" s="421"/>
      <c r="BR6" s="421"/>
      <c r="BS6" s="421"/>
      <c r="BT6" s="421"/>
      <c r="BU6" s="421"/>
      <c r="BV6" s="421"/>
      <c r="BW6" s="421"/>
      <c r="BX6" s="421"/>
      <c r="BY6" s="421"/>
      <c r="BZ6" s="421"/>
      <c r="CA6" s="421"/>
      <c r="CB6" s="422"/>
    </row>
    <row r="7" spans="1:80">
      <c r="A7" s="420">
        <v>1</v>
      </c>
      <c r="B7" s="421"/>
      <c r="C7" s="421"/>
      <c r="D7" s="422"/>
      <c r="E7" s="420">
        <v>2</v>
      </c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2"/>
      <c r="AJ7" s="420">
        <v>3</v>
      </c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2"/>
      <c r="AX7" s="420">
        <v>4</v>
      </c>
      <c r="AY7" s="421"/>
      <c r="AZ7" s="421"/>
      <c r="BA7" s="421"/>
      <c r="BB7" s="421"/>
      <c r="BC7" s="421"/>
      <c r="BD7" s="421"/>
      <c r="BE7" s="421"/>
      <c r="BF7" s="422"/>
      <c r="BG7" s="420">
        <v>5</v>
      </c>
      <c r="BH7" s="421"/>
      <c r="BI7" s="421"/>
      <c r="BJ7" s="421"/>
      <c r="BK7" s="421"/>
      <c r="BL7" s="421"/>
      <c r="BM7" s="421"/>
      <c r="BN7" s="421"/>
      <c r="BO7" s="422"/>
      <c r="BP7" s="420">
        <v>6</v>
      </c>
      <c r="BQ7" s="421"/>
      <c r="BR7" s="421"/>
      <c r="BS7" s="421"/>
      <c r="BT7" s="421"/>
      <c r="BU7" s="421"/>
      <c r="BV7" s="421"/>
      <c r="BW7" s="421"/>
      <c r="BX7" s="421"/>
      <c r="BY7" s="421"/>
      <c r="BZ7" s="421"/>
      <c r="CA7" s="421"/>
      <c r="CB7" s="422"/>
    </row>
    <row r="8" spans="1:80">
      <c r="A8" s="438"/>
      <c r="B8" s="439"/>
      <c r="C8" s="439"/>
      <c r="D8" s="440"/>
      <c r="E8" s="438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40"/>
      <c r="AJ8" s="472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4"/>
      <c r="AX8" s="472"/>
      <c r="AY8" s="473"/>
      <c r="AZ8" s="473"/>
      <c r="BA8" s="473"/>
      <c r="BB8" s="473"/>
      <c r="BC8" s="473"/>
      <c r="BD8" s="473"/>
      <c r="BE8" s="473"/>
      <c r="BF8" s="474"/>
      <c r="BG8" s="472"/>
      <c r="BH8" s="473"/>
      <c r="BI8" s="473"/>
      <c r="BJ8" s="473"/>
      <c r="BK8" s="473"/>
      <c r="BL8" s="473"/>
      <c r="BM8" s="473"/>
      <c r="BN8" s="473"/>
      <c r="BO8" s="474"/>
      <c r="BP8" s="472"/>
      <c r="BQ8" s="473"/>
      <c r="BR8" s="473"/>
      <c r="BS8" s="473"/>
      <c r="BT8" s="473"/>
      <c r="BU8" s="473"/>
      <c r="BV8" s="473"/>
      <c r="BW8" s="473"/>
      <c r="BX8" s="473"/>
      <c r="BY8" s="473"/>
      <c r="BZ8" s="473"/>
      <c r="CA8" s="473"/>
      <c r="CB8" s="474"/>
    </row>
    <row r="9" spans="1:80">
      <c r="A9" s="438"/>
      <c r="B9" s="439"/>
      <c r="C9" s="439"/>
      <c r="D9" s="440"/>
      <c r="E9" s="438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40"/>
      <c r="AJ9" s="472"/>
      <c r="AK9" s="473"/>
      <c r="AL9" s="473"/>
      <c r="AM9" s="473"/>
      <c r="AN9" s="473"/>
      <c r="AO9" s="473"/>
      <c r="AP9" s="473"/>
      <c r="AQ9" s="473"/>
      <c r="AR9" s="473"/>
      <c r="AS9" s="473"/>
      <c r="AT9" s="473"/>
      <c r="AU9" s="473"/>
      <c r="AV9" s="473"/>
      <c r="AW9" s="474"/>
      <c r="AX9" s="472"/>
      <c r="AY9" s="473"/>
      <c r="AZ9" s="473"/>
      <c r="BA9" s="473"/>
      <c r="BB9" s="473"/>
      <c r="BC9" s="473"/>
      <c r="BD9" s="473"/>
      <c r="BE9" s="473"/>
      <c r="BF9" s="474"/>
      <c r="BG9" s="472"/>
      <c r="BH9" s="473"/>
      <c r="BI9" s="473"/>
      <c r="BJ9" s="473"/>
      <c r="BK9" s="473"/>
      <c r="BL9" s="473"/>
      <c r="BM9" s="473"/>
      <c r="BN9" s="473"/>
      <c r="BO9" s="474"/>
      <c r="BP9" s="472"/>
      <c r="BQ9" s="473"/>
      <c r="BR9" s="473"/>
      <c r="BS9" s="473"/>
      <c r="BT9" s="473"/>
      <c r="BU9" s="473"/>
      <c r="BV9" s="473"/>
      <c r="BW9" s="473"/>
      <c r="BX9" s="473"/>
      <c r="BY9" s="473"/>
      <c r="BZ9" s="473"/>
      <c r="CA9" s="473"/>
      <c r="CB9" s="474"/>
    </row>
    <row r="10" spans="1:80">
      <c r="A10" s="438"/>
      <c r="B10" s="439"/>
      <c r="C10" s="439"/>
      <c r="D10" s="440"/>
      <c r="E10" s="404" t="s">
        <v>119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6"/>
      <c r="AJ10" s="410" t="s">
        <v>9</v>
      </c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2"/>
      <c r="AX10" s="410" t="s">
        <v>9</v>
      </c>
      <c r="AY10" s="411"/>
      <c r="AZ10" s="411"/>
      <c r="BA10" s="411"/>
      <c r="BB10" s="411"/>
      <c r="BC10" s="411"/>
      <c r="BD10" s="411"/>
      <c r="BE10" s="411"/>
      <c r="BF10" s="412"/>
      <c r="BG10" s="410" t="s">
        <v>9</v>
      </c>
      <c r="BH10" s="411"/>
      <c r="BI10" s="411"/>
      <c r="BJ10" s="411"/>
      <c r="BK10" s="411"/>
      <c r="BL10" s="411"/>
      <c r="BM10" s="411"/>
      <c r="BN10" s="411"/>
      <c r="BO10" s="412"/>
      <c r="BP10" s="472">
        <v>0</v>
      </c>
      <c r="BQ10" s="473"/>
      <c r="BR10" s="473"/>
      <c r="BS10" s="473"/>
      <c r="BT10" s="473"/>
      <c r="BU10" s="473"/>
      <c r="BV10" s="473"/>
      <c r="BW10" s="473"/>
      <c r="BX10" s="473"/>
      <c r="BY10" s="473"/>
      <c r="BZ10" s="473"/>
      <c r="CA10" s="473"/>
      <c r="CB10" s="474"/>
    </row>
    <row r="11" spans="1:80" s="17" customFormat="1" ht="15.75"/>
    <row r="12" spans="1:80" s="23" customFormat="1" ht="35.25" customHeight="1">
      <c r="A12" s="459" t="s">
        <v>525</v>
      </c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9"/>
      <c r="BJ12" s="459"/>
      <c r="BK12" s="459"/>
      <c r="BL12" s="459"/>
      <c r="BM12" s="459"/>
      <c r="BN12" s="459"/>
      <c r="BO12" s="459"/>
      <c r="BP12" s="459"/>
      <c r="BQ12" s="459"/>
      <c r="BR12" s="459"/>
      <c r="BS12" s="459"/>
      <c r="BT12" s="459"/>
      <c r="BU12" s="459"/>
      <c r="BV12" s="459"/>
      <c r="BW12" s="459"/>
      <c r="BX12" s="459"/>
      <c r="BY12" s="459"/>
      <c r="BZ12" s="459"/>
      <c r="CA12" s="459"/>
      <c r="CB12" s="459"/>
    </row>
    <row r="13" spans="1:80" s="27" customFormat="1" ht="8.25"/>
    <row r="14" spans="1:80">
      <c r="A14" s="377" t="s">
        <v>89</v>
      </c>
      <c r="B14" s="378"/>
      <c r="C14" s="378"/>
      <c r="D14" s="379"/>
      <c r="E14" s="377" t="s">
        <v>121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9"/>
      <c r="AJ14" s="377" t="s">
        <v>131</v>
      </c>
      <c r="AK14" s="378"/>
      <c r="AL14" s="378"/>
      <c r="AM14" s="378"/>
      <c r="AN14" s="378"/>
      <c r="AO14" s="378"/>
      <c r="AP14" s="378"/>
      <c r="AQ14" s="378"/>
      <c r="AR14" s="378"/>
      <c r="AS14" s="378"/>
      <c r="AT14" s="379"/>
      <c r="AU14" s="377" t="s">
        <v>123</v>
      </c>
      <c r="AV14" s="378"/>
      <c r="AW14" s="378"/>
      <c r="AX14" s="378"/>
      <c r="AY14" s="378"/>
      <c r="AZ14" s="378"/>
      <c r="BA14" s="378"/>
      <c r="BB14" s="378"/>
      <c r="BC14" s="378"/>
      <c r="BD14" s="379"/>
      <c r="BE14" s="377" t="s">
        <v>132</v>
      </c>
      <c r="BF14" s="378"/>
      <c r="BG14" s="378"/>
      <c r="BH14" s="378"/>
      <c r="BI14" s="378"/>
      <c r="BJ14" s="378"/>
      <c r="BK14" s="378"/>
      <c r="BL14" s="378"/>
      <c r="BM14" s="378"/>
      <c r="BN14" s="378"/>
      <c r="BO14" s="379"/>
      <c r="BP14" s="377" t="s">
        <v>78</v>
      </c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8"/>
      <c r="CB14" s="379"/>
    </row>
    <row r="15" spans="1:80">
      <c r="A15" s="374" t="s">
        <v>96</v>
      </c>
      <c r="B15" s="375"/>
      <c r="C15" s="375"/>
      <c r="D15" s="376"/>
      <c r="E15" s="374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6"/>
      <c r="AJ15" s="374" t="s">
        <v>125</v>
      </c>
      <c r="AK15" s="375"/>
      <c r="AL15" s="375"/>
      <c r="AM15" s="375"/>
      <c r="AN15" s="375"/>
      <c r="AO15" s="375"/>
      <c r="AP15" s="375"/>
      <c r="AQ15" s="375"/>
      <c r="AR15" s="375"/>
      <c r="AS15" s="375"/>
      <c r="AT15" s="376"/>
      <c r="AU15" s="374" t="s">
        <v>133</v>
      </c>
      <c r="AV15" s="375"/>
      <c r="AW15" s="375"/>
      <c r="AX15" s="375"/>
      <c r="AY15" s="375"/>
      <c r="AZ15" s="375"/>
      <c r="BA15" s="375"/>
      <c r="BB15" s="375"/>
      <c r="BC15" s="375"/>
      <c r="BD15" s="376"/>
      <c r="BE15" s="374" t="s">
        <v>134</v>
      </c>
      <c r="BF15" s="375"/>
      <c r="BG15" s="375"/>
      <c r="BH15" s="375"/>
      <c r="BI15" s="375"/>
      <c r="BJ15" s="375"/>
      <c r="BK15" s="375"/>
      <c r="BL15" s="375"/>
      <c r="BM15" s="375"/>
      <c r="BN15" s="375"/>
      <c r="BO15" s="376"/>
      <c r="BP15" s="374" t="s">
        <v>127</v>
      </c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6"/>
    </row>
    <row r="16" spans="1:80">
      <c r="A16" s="374"/>
      <c r="B16" s="375"/>
      <c r="C16" s="375"/>
      <c r="D16" s="376"/>
      <c r="E16" s="374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6"/>
      <c r="AJ16" s="374" t="s">
        <v>135</v>
      </c>
      <c r="AK16" s="375"/>
      <c r="AL16" s="375"/>
      <c r="AM16" s="375"/>
      <c r="AN16" s="375"/>
      <c r="AO16" s="375"/>
      <c r="AP16" s="375"/>
      <c r="AQ16" s="375"/>
      <c r="AR16" s="375"/>
      <c r="AS16" s="375"/>
      <c r="AT16" s="376"/>
      <c r="AU16" s="374" t="s">
        <v>136</v>
      </c>
      <c r="AV16" s="375"/>
      <c r="AW16" s="375"/>
      <c r="AX16" s="375"/>
      <c r="AY16" s="375"/>
      <c r="AZ16" s="375"/>
      <c r="BA16" s="375"/>
      <c r="BB16" s="375"/>
      <c r="BC16" s="375"/>
      <c r="BD16" s="376"/>
      <c r="BE16" s="374" t="s">
        <v>137</v>
      </c>
      <c r="BF16" s="375"/>
      <c r="BG16" s="375"/>
      <c r="BH16" s="375"/>
      <c r="BI16" s="375"/>
      <c r="BJ16" s="375"/>
      <c r="BK16" s="375"/>
      <c r="BL16" s="375"/>
      <c r="BM16" s="375"/>
      <c r="BN16" s="375"/>
      <c r="BO16" s="376"/>
      <c r="BP16" s="374"/>
      <c r="BQ16" s="375"/>
      <c r="BR16" s="375"/>
      <c r="BS16" s="375"/>
      <c r="BT16" s="375"/>
      <c r="BU16" s="375"/>
      <c r="BV16" s="375"/>
      <c r="BW16" s="375"/>
      <c r="BX16" s="375"/>
      <c r="BY16" s="375"/>
      <c r="BZ16" s="375"/>
      <c r="CA16" s="375"/>
      <c r="CB16" s="376"/>
    </row>
    <row r="17" spans="1:80">
      <c r="A17" s="420"/>
      <c r="B17" s="421"/>
      <c r="C17" s="421"/>
      <c r="D17" s="422"/>
      <c r="E17" s="420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2"/>
      <c r="AJ17" s="420" t="s">
        <v>138</v>
      </c>
      <c r="AK17" s="421"/>
      <c r="AL17" s="421"/>
      <c r="AM17" s="421"/>
      <c r="AN17" s="421"/>
      <c r="AO17" s="421"/>
      <c r="AP17" s="421"/>
      <c r="AQ17" s="421"/>
      <c r="AR17" s="421"/>
      <c r="AS17" s="421"/>
      <c r="AT17" s="422"/>
      <c r="AU17" s="420" t="s">
        <v>139</v>
      </c>
      <c r="AV17" s="421"/>
      <c r="AW17" s="421"/>
      <c r="AX17" s="421"/>
      <c r="AY17" s="421"/>
      <c r="AZ17" s="421"/>
      <c r="BA17" s="421"/>
      <c r="BB17" s="421"/>
      <c r="BC17" s="421"/>
      <c r="BD17" s="422"/>
      <c r="BE17" s="420" t="s">
        <v>140</v>
      </c>
      <c r="BF17" s="421"/>
      <c r="BG17" s="421"/>
      <c r="BH17" s="421"/>
      <c r="BI17" s="421"/>
      <c r="BJ17" s="421"/>
      <c r="BK17" s="421"/>
      <c r="BL17" s="421"/>
      <c r="BM17" s="421"/>
      <c r="BN17" s="421"/>
      <c r="BO17" s="422"/>
      <c r="BP17" s="420"/>
      <c r="BQ17" s="421"/>
      <c r="BR17" s="421"/>
      <c r="BS17" s="421"/>
      <c r="BT17" s="421"/>
      <c r="BU17" s="421"/>
      <c r="BV17" s="421"/>
      <c r="BW17" s="421"/>
      <c r="BX17" s="421"/>
      <c r="BY17" s="421"/>
      <c r="BZ17" s="421"/>
      <c r="CA17" s="421"/>
      <c r="CB17" s="422"/>
    </row>
    <row r="18" spans="1:80">
      <c r="A18" s="420">
        <v>1</v>
      </c>
      <c r="B18" s="421"/>
      <c r="C18" s="421"/>
      <c r="D18" s="422"/>
      <c r="E18" s="420">
        <v>2</v>
      </c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2"/>
      <c r="AJ18" s="420">
        <v>3</v>
      </c>
      <c r="AK18" s="421"/>
      <c r="AL18" s="421"/>
      <c r="AM18" s="421"/>
      <c r="AN18" s="421"/>
      <c r="AO18" s="421"/>
      <c r="AP18" s="421"/>
      <c r="AQ18" s="421"/>
      <c r="AR18" s="421"/>
      <c r="AS18" s="421"/>
      <c r="AT18" s="422"/>
      <c r="AU18" s="420">
        <v>4</v>
      </c>
      <c r="AV18" s="421"/>
      <c r="AW18" s="421"/>
      <c r="AX18" s="421"/>
      <c r="AY18" s="421"/>
      <c r="AZ18" s="421"/>
      <c r="BA18" s="421"/>
      <c r="BB18" s="421"/>
      <c r="BC18" s="421"/>
      <c r="BD18" s="422"/>
      <c r="BE18" s="420">
        <v>5</v>
      </c>
      <c r="BF18" s="421"/>
      <c r="BG18" s="421"/>
      <c r="BH18" s="421"/>
      <c r="BI18" s="421"/>
      <c r="BJ18" s="421"/>
      <c r="BK18" s="421"/>
      <c r="BL18" s="421"/>
      <c r="BM18" s="421"/>
      <c r="BN18" s="421"/>
      <c r="BO18" s="422"/>
      <c r="BP18" s="420">
        <v>6</v>
      </c>
      <c r="BQ18" s="421"/>
      <c r="BR18" s="421"/>
      <c r="BS18" s="421"/>
      <c r="BT18" s="421"/>
      <c r="BU18" s="421"/>
      <c r="BV18" s="421"/>
      <c r="BW18" s="421"/>
      <c r="BX18" s="421"/>
      <c r="BY18" s="421"/>
      <c r="BZ18" s="421"/>
      <c r="CA18" s="421"/>
      <c r="CB18" s="422"/>
    </row>
    <row r="19" spans="1:80" ht="90.75" customHeight="1">
      <c r="A19" s="383">
        <v>1</v>
      </c>
      <c r="B19" s="384"/>
      <c r="C19" s="384"/>
      <c r="D19" s="385"/>
      <c r="E19" s="466" t="s">
        <v>295</v>
      </c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8"/>
      <c r="AJ19" s="420"/>
      <c r="AK19" s="421"/>
      <c r="AL19" s="421"/>
      <c r="AM19" s="421"/>
      <c r="AN19" s="421"/>
      <c r="AO19" s="421"/>
      <c r="AP19" s="421"/>
      <c r="AQ19" s="421"/>
      <c r="AR19" s="421"/>
      <c r="AS19" s="421"/>
      <c r="AT19" s="422"/>
      <c r="AU19" s="420">
        <v>12</v>
      </c>
      <c r="AV19" s="421"/>
      <c r="AW19" s="421"/>
      <c r="AX19" s="421"/>
      <c r="AY19" s="421"/>
      <c r="AZ19" s="421"/>
      <c r="BA19" s="421"/>
      <c r="BB19" s="421"/>
      <c r="BC19" s="421"/>
      <c r="BD19" s="422"/>
      <c r="BE19" s="420">
        <v>57.5</v>
      </c>
      <c r="BF19" s="421"/>
      <c r="BG19" s="421"/>
      <c r="BH19" s="421"/>
      <c r="BI19" s="421"/>
      <c r="BJ19" s="421"/>
      <c r="BK19" s="421"/>
      <c r="BL19" s="421"/>
      <c r="BM19" s="421"/>
      <c r="BN19" s="421"/>
      <c r="BO19" s="422"/>
      <c r="BP19" s="469">
        <f>AJ19*AU19*BE19</f>
        <v>0</v>
      </c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1"/>
    </row>
    <row r="20" spans="1:80">
      <c r="A20" s="438"/>
      <c r="B20" s="439"/>
      <c r="C20" s="439"/>
      <c r="D20" s="440"/>
      <c r="E20" s="438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40"/>
      <c r="AJ20" s="410"/>
      <c r="AK20" s="411"/>
      <c r="AL20" s="411"/>
      <c r="AM20" s="411"/>
      <c r="AN20" s="411"/>
      <c r="AO20" s="411"/>
      <c r="AP20" s="411"/>
      <c r="AQ20" s="411"/>
      <c r="AR20" s="411"/>
      <c r="AS20" s="411"/>
      <c r="AT20" s="412"/>
      <c r="AU20" s="410"/>
      <c r="AV20" s="411"/>
      <c r="AW20" s="411"/>
      <c r="AX20" s="411"/>
      <c r="AY20" s="411"/>
      <c r="AZ20" s="411"/>
      <c r="BA20" s="411"/>
      <c r="BB20" s="411"/>
      <c r="BC20" s="411"/>
      <c r="BD20" s="412"/>
      <c r="BE20" s="410"/>
      <c r="BF20" s="411"/>
      <c r="BG20" s="411"/>
      <c r="BH20" s="411"/>
      <c r="BI20" s="411"/>
      <c r="BJ20" s="411"/>
      <c r="BK20" s="411"/>
      <c r="BL20" s="411"/>
      <c r="BM20" s="411"/>
      <c r="BN20" s="411"/>
      <c r="BO20" s="412"/>
      <c r="BP20" s="444"/>
      <c r="BQ20" s="445"/>
      <c r="BR20" s="445"/>
      <c r="BS20" s="445"/>
      <c r="BT20" s="445"/>
      <c r="BU20" s="445"/>
      <c r="BV20" s="445"/>
      <c r="BW20" s="445"/>
      <c r="BX20" s="445"/>
      <c r="BY20" s="445"/>
      <c r="BZ20" s="445"/>
      <c r="CA20" s="445"/>
      <c r="CB20" s="446"/>
    </row>
    <row r="21" spans="1:80">
      <c r="A21" s="438"/>
      <c r="B21" s="439"/>
      <c r="C21" s="439"/>
      <c r="D21" s="440"/>
      <c r="E21" s="404" t="s">
        <v>119</v>
      </c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6"/>
      <c r="AJ21" s="410" t="s">
        <v>9</v>
      </c>
      <c r="AK21" s="411"/>
      <c r="AL21" s="411"/>
      <c r="AM21" s="411"/>
      <c r="AN21" s="411"/>
      <c r="AO21" s="411"/>
      <c r="AP21" s="411"/>
      <c r="AQ21" s="411"/>
      <c r="AR21" s="411"/>
      <c r="AS21" s="411"/>
      <c r="AT21" s="412"/>
      <c r="AU21" s="410" t="s">
        <v>9</v>
      </c>
      <c r="AV21" s="411"/>
      <c r="AW21" s="411"/>
      <c r="AX21" s="411"/>
      <c r="AY21" s="411"/>
      <c r="AZ21" s="411"/>
      <c r="BA21" s="411"/>
      <c r="BB21" s="411"/>
      <c r="BC21" s="411"/>
      <c r="BD21" s="412"/>
      <c r="BE21" s="410" t="s">
        <v>9</v>
      </c>
      <c r="BF21" s="411"/>
      <c r="BG21" s="411"/>
      <c r="BH21" s="411"/>
      <c r="BI21" s="411"/>
      <c r="BJ21" s="411"/>
      <c r="BK21" s="411"/>
      <c r="BL21" s="411"/>
      <c r="BM21" s="411"/>
      <c r="BN21" s="411"/>
      <c r="BO21" s="412"/>
      <c r="BP21" s="444">
        <f>BP19</f>
        <v>0</v>
      </c>
      <c r="BQ21" s="445"/>
      <c r="BR21" s="445"/>
      <c r="BS21" s="445"/>
      <c r="BT21" s="445"/>
      <c r="BU21" s="445"/>
      <c r="BV21" s="445"/>
      <c r="BW21" s="445"/>
      <c r="BX21" s="445"/>
      <c r="BY21" s="445"/>
      <c r="BZ21" s="445"/>
      <c r="CA21" s="445"/>
      <c r="CB21" s="446"/>
    </row>
    <row r="22" spans="1:80">
      <c r="A22" s="438"/>
      <c r="B22" s="439"/>
      <c r="C22" s="439"/>
      <c r="D22" s="440"/>
      <c r="E22" s="416" t="s">
        <v>120</v>
      </c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8"/>
      <c r="AJ22" s="410" t="s">
        <v>9</v>
      </c>
      <c r="AK22" s="411"/>
      <c r="AL22" s="411"/>
      <c r="AM22" s="411"/>
      <c r="AN22" s="411"/>
      <c r="AO22" s="411"/>
      <c r="AP22" s="411"/>
      <c r="AQ22" s="411"/>
      <c r="AR22" s="411"/>
      <c r="AS22" s="411"/>
      <c r="AT22" s="412"/>
      <c r="AU22" s="410" t="s">
        <v>9</v>
      </c>
      <c r="AV22" s="411"/>
      <c r="AW22" s="411"/>
      <c r="AX22" s="411"/>
      <c r="AY22" s="411"/>
      <c r="AZ22" s="411"/>
      <c r="BA22" s="411"/>
      <c r="BB22" s="411"/>
      <c r="BC22" s="411"/>
      <c r="BD22" s="412"/>
      <c r="BE22" s="410" t="s">
        <v>9</v>
      </c>
      <c r="BF22" s="411"/>
      <c r="BG22" s="411"/>
      <c r="BH22" s="411"/>
      <c r="BI22" s="411"/>
      <c r="BJ22" s="411"/>
      <c r="BK22" s="411"/>
      <c r="BL22" s="411"/>
      <c r="BM22" s="411"/>
      <c r="BN22" s="411"/>
      <c r="BO22" s="412"/>
      <c r="BP22" s="463">
        <f>BP21</f>
        <v>0</v>
      </c>
      <c r="BQ22" s="464"/>
      <c r="BR22" s="464"/>
      <c r="BS22" s="464"/>
      <c r="BT22" s="464"/>
      <c r="BU22" s="464"/>
      <c r="BV22" s="464"/>
      <c r="BW22" s="464"/>
      <c r="BX22" s="464"/>
      <c r="BY22" s="464"/>
      <c r="BZ22" s="464"/>
      <c r="CA22" s="464"/>
      <c r="CB22" s="465"/>
    </row>
    <row r="23" spans="1:80" s="17" customFormat="1" ht="15.75"/>
    <row r="24" spans="1:80" s="23" customFormat="1" ht="15.75">
      <c r="A24" s="380" t="s">
        <v>141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</row>
    <row r="25" spans="1:80" ht="15.75">
      <c r="A25" s="380" t="s">
        <v>142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</row>
    <row r="26" spans="1:80" ht="28.5" customHeight="1">
      <c r="A26" s="459" t="s">
        <v>526</v>
      </c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59"/>
      <c r="BU26" s="459"/>
      <c r="BV26" s="459"/>
      <c r="BW26" s="459"/>
      <c r="BX26" s="459"/>
      <c r="BY26" s="459"/>
      <c r="BZ26" s="459"/>
      <c r="CA26" s="459"/>
      <c r="CB26" s="459"/>
    </row>
    <row r="27" spans="1:80" s="27" customFormat="1" ht="8.25"/>
    <row r="28" spans="1:80">
      <c r="A28" s="377" t="s">
        <v>89</v>
      </c>
      <c r="B28" s="378"/>
      <c r="C28" s="378"/>
      <c r="D28" s="379"/>
      <c r="E28" s="377" t="s">
        <v>143</v>
      </c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8"/>
      <c r="BC28" s="378"/>
      <c r="BD28" s="379"/>
      <c r="BE28" s="460" t="s">
        <v>144</v>
      </c>
      <c r="BF28" s="461"/>
      <c r="BG28" s="461"/>
      <c r="BH28" s="461"/>
      <c r="BI28" s="461"/>
      <c r="BJ28" s="461"/>
      <c r="BK28" s="461"/>
      <c r="BL28" s="461"/>
      <c r="BM28" s="461"/>
      <c r="BN28" s="461"/>
      <c r="BO28" s="461"/>
      <c r="BP28" s="462"/>
      <c r="BQ28" s="377" t="s">
        <v>145</v>
      </c>
      <c r="BR28" s="378"/>
      <c r="BS28" s="378"/>
      <c r="BT28" s="378"/>
      <c r="BU28" s="378"/>
      <c r="BV28" s="378"/>
      <c r="BW28" s="378"/>
      <c r="BX28" s="378"/>
      <c r="BY28" s="378"/>
      <c r="BZ28" s="378"/>
      <c r="CA28" s="378"/>
      <c r="CB28" s="379"/>
    </row>
    <row r="29" spans="1:80">
      <c r="A29" s="374" t="s">
        <v>96</v>
      </c>
      <c r="B29" s="375"/>
      <c r="C29" s="375"/>
      <c r="D29" s="376"/>
      <c r="E29" s="374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6"/>
      <c r="BE29" s="456" t="s">
        <v>146</v>
      </c>
      <c r="BF29" s="457"/>
      <c r="BG29" s="457"/>
      <c r="BH29" s="457"/>
      <c r="BI29" s="457"/>
      <c r="BJ29" s="457"/>
      <c r="BK29" s="457"/>
      <c r="BL29" s="457"/>
      <c r="BM29" s="457"/>
      <c r="BN29" s="457"/>
      <c r="BO29" s="457"/>
      <c r="BP29" s="458"/>
      <c r="BQ29" s="374" t="s">
        <v>130</v>
      </c>
      <c r="BR29" s="375"/>
      <c r="BS29" s="375"/>
      <c r="BT29" s="375"/>
      <c r="BU29" s="375"/>
      <c r="BV29" s="375"/>
      <c r="BW29" s="375"/>
      <c r="BX29" s="375"/>
      <c r="BY29" s="375"/>
      <c r="BZ29" s="375"/>
      <c r="CA29" s="375"/>
      <c r="CB29" s="376"/>
    </row>
    <row r="30" spans="1:80">
      <c r="A30" s="374"/>
      <c r="B30" s="375"/>
      <c r="C30" s="375"/>
      <c r="D30" s="376"/>
      <c r="E30" s="374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6"/>
      <c r="BE30" s="456" t="s">
        <v>147</v>
      </c>
      <c r="BF30" s="457"/>
      <c r="BG30" s="457"/>
      <c r="BH30" s="457"/>
      <c r="BI30" s="457"/>
      <c r="BJ30" s="457"/>
      <c r="BK30" s="457"/>
      <c r="BL30" s="457"/>
      <c r="BM30" s="457"/>
      <c r="BN30" s="457"/>
      <c r="BO30" s="457"/>
      <c r="BP30" s="458"/>
      <c r="BQ30" s="374"/>
      <c r="BR30" s="375"/>
      <c r="BS30" s="375"/>
      <c r="BT30" s="375"/>
      <c r="BU30" s="375"/>
      <c r="BV30" s="375"/>
      <c r="BW30" s="375"/>
      <c r="BX30" s="375"/>
      <c r="BY30" s="375"/>
      <c r="BZ30" s="375"/>
      <c r="CA30" s="375"/>
      <c r="CB30" s="376"/>
    </row>
    <row r="31" spans="1:80">
      <c r="A31" s="420"/>
      <c r="B31" s="421"/>
      <c r="C31" s="421"/>
      <c r="D31" s="422"/>
      <c r="E31" s="420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2"/>
      <c r="BE31" s="410" t="s">
        <v>148</v>
      </c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2"/>
      <c r="BQ31" s="420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</row>
    <row r="32" spans="1:80">
      <c r="A32" s="383">
        <v>1</v>
      </c>
      <c r="B32" s="384"/>
      <c r="C32" s="384"/>
      <c r="D32" s="385"/>
      <c r="E32" s="383">
        <v>2</v>
      </c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5"/>
      <c r="BE32" s="398">
        <v>3</v>
      </c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400"/>
      <c r="BQ32" s="383">
        <v>4</v>
      </c>
      <c r="BR32" s="384"/>
      <c r="BS32" s="384"/>
      <c r="BT32" s="384"/>
      <c r="BU32" s="384"/>
      <c r="BV32" s="384"/>
      <c r="BW32" s="384"/>
      <c r="BX32" s="384"/>
      <c r="BY32" s="384"/>
      <c r="BZ32" s="384"/>
      <c r="CA32" s="384"/>
      <c r="CB32" s="385"/>
    </row>
    <row r="33" spans="1:80">
      <c r="A33" s="398">
        <v>1</v>
      </c>
      <c r="B33" s="399"/>
      <c r="C33" s="399"/>
      <c r="D33" s="400"/>
      <c r="E33" s="416" t="s">
        <v>149</v>
      </c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17"/>
      <c r="AQ33" s="417"/>
      <c r="AR33" s="417"/>
      <c r="AS33" s="417"/>
      <c r="AT33" s="417"/>
      <c r="AU33" s="417"/>
      <c r="AV33" s="417"/>
      <c r="AW33" s="417"/>
      <c r="AX33" s="417"/>
      <c r="AY33" s="417"/>
      <c r="AZ33" s="417"/>
      <c r="BA33" s="417"/>
      <c r="BB33" s="417"/>
      <c r="BC33" s="417"/>
      <c r="BD33" s="418"/>
      <c r="BE33" s="398" t="s">
        <v>9</v>
      </c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400"/>
      <c r="BQ33" s="413">
        <f>BQ34</f>
        <v>1765525.4</v>
      </c>
      <c r="BR33" s="414"/>
      <c r="BS33" s="414"/>
      <c r="BT33" s="414"/>
      <c r="BU33" s="414"/>
      <c r="BV33" s="414"/>
      <c r="BW33" s="414"/>
      <c r="BX33" s="414"/>
      <c r="BY33" s="414"/>
      <c r="BZ33" s="414"/>
      <c r="CA33" s="414"/>
      <c r="CB33" s="415"/>
    </row>
    <row r="34" spans="1:80">
      <c r="A34" s="377" t="s">
        <v>150</v>
      </c>
      <c r="B34" s="378"/>
      <c r="C34" s="378"/>
      <c r="D34" s="379"/>
      <c r="E34" s="423" t="s">
        <v>79</v>
      </c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424"/>
      <c r="AX34" s="424"/>
      <c r="AY34" s="424"/>
      <c r="AZ34" s="424"/>
      <c r="BA34" s="424"/>
      <c r="BB34" s="424"/>
      <c r="BC34" s="424"/>
      <c r="BD34" s="425"/>
      <c r="BE34" s="426">
        <f>'211ст.-2024г.'!DF28</f>
        <v>8025300</v>
      </c>
      <c r="BF34" s="427"/>
      <c r="BG34" s="427"/>
      <c r="BH34" s="427"/>
      <c r="BI34" s="427"/>
      <c r="BJ34" s="427"/>
      <c r="BK34" s="427"/>
      <c r="BL34" s="427"/>
      <c r="BM34" s="427"/>
      <c r="BN34" s="427"/>
      <c r="BO34" s="427"/>
      <c r="BP34" s="428"/>
      <c r="BQ34" s="426">
        <f>BE34*0.22-40.6</f>
        <v>1765525.4</v>
      </c>
      <c r="BR34" s="427"/>
      <c r="BS34" s="427"/>
      <c r="BT34" s="427"/>
      <c r="BU34" s="427"/>
      <c r="BV34" s="427"/>
      <c r="BW34" s="427"/>
      <c r="BX34" s="427"/>
      <c r="BY34" s="427"/>
      <c r="BZ34" s="427"/>
      <c r="CA34" s="427"/>
      <c r="CB34" s="428"/>
    </row>
    <row r="35" spans="1:80">
      <c r="A35" s="420"/>
      <c r="B35" s="421"/>
      <c r="C35" s="421"/>
      <c r="D35" s="422"/>
      <c r="E35" s="432" t="s">
        <v>151</v>
      </c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  <c r="AZ35" s="433"/>
      <c r="BA35" s="433"/>
      <c r="BB35" s="433"/>
      <c r="BC35" s="433"/>
      <c r="BD35" s="434"/>
      <c r="BE35" s="429"/>
      <c r="BF35" s="430"/>
      <c r="BG35" s="430"/>
      <c r="BH35" s="430"/>
      <c r="BI35" s="430"/>
      <c r="BJ35" s="430"/>
      <c r="BK35" s="430"/>
      <c r="BL35" s="430"/>
      <c r="BM35" s="430"/>
      <c r="BN35" s="430"/>
      <c r="BO35" s="430"/>
      <c r="BP35" s="431"/>
      <c r="BQ35" s="429"/>
      <c r="BR35" s="430"/>
      <c r="BS35" s="430"/>
      <c r="BT35" s="430"/>
      <c r="BU35" s="430"/>
      <c r="BV35" s="430"/>
      <c r="BW35" s="430"/>
      <c r="BX35" s="430"/>
      <c r="BY35" s="430"/>
      <c r="BZ35" s="430"/>
      <c r="CA35" s="430"/>
      <c r="CB35" s="431"/>
    </row>
    <row r="36" spans="1:80">
      <c r="A36" s="398" t="s">
        <v>61</v>
      </c>
      <c r="B36" s="399"/>
      <c r="C36" s="399"/>
      <c r="D36" s="400"/>
      <c r="E36" s="453" t="s">
        <v>152</v>
      </c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4"/>
      <c r="AR36" s="454"/>
      <c r="AS36" s="454"/>
      <c r="AT36" s="454"/>
      <c r="AU36" s="454"/>
      <c r="AV36" s="454"/>
      <c r="AW36" s="454"/>
      <c r="AX36" s="454"/>
      <c r="AY36" s="454"/>
      <c r="AZ36" s="454"/>
      <c r="BA36" s="454"/>
      <c r="BB36" s="454"/>
      <c r="BC36" s="454"/>
      <c r="BD36" s="455"/>
      <c r="BE36" s="413">
        <v>0</v>
      </c>
      <c r="BF36" s="414"/>
      <c r="BG36" s="414"/>
      <c r="BH36" s="414"/>
      <c r="BI36" s="414"/>
      <c r="BJ36" s="414"/>
      <c r="BK36" s="414"/>
      <c r="BL36" s="414"/>
      <c r="BM36" s="414"/>
      <c r="BN36" s="414"/>
      <c r="BO36" s="414"/>
      <c r="BP36" s="415"/>
      <c r="BQ36" s="413">
        <f>BE36*0.1</f>
        <v>0</v>
      </c>
      <c r="BR36" s="414"/>
      <c r="BS36" s="414"/>
      <c r="BT36" s="414"/>
      <c r="BU36" s="414"/>
      <c r="BV36" s="414"/>
      <c r="BW36" s="414"/>
      <c r="BX36" s="414"/>
      <c r="BY36" s="414"/>
      <c r="BZ36" s="414"/>
      <c r="CA36" s="414"/>
      <c r="CB36" s="415"/>
    </row>
    <row r="37" spans="1:80">
      <c r="A37" s="377" t="s">
        <v>63</v>
      </c>
      <c r="B37" s="378"/>
      <c r="C37" s="378"/>
      <c r="D37" s="379"/>
      <c r="E37" s="423" t="s">
        <v>153</v>
      </c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4"/>
      <c r="BD37" s="425"/>
      <c r="BE37" s="426">
        <v>0</v>
      </c>
      <c r="BF37" s="427"/>
      <c r="BG37" s="427"/>
      <c r="BH37" s="427"/>
      <c r="BI37" s="427"/>
      <c r="BJ37" s="427"/>
      <c r="BK37" s="427"/>
      <c r="BL37" s="427"/>
      <c r="BM37" s="427"/>
      <c r="BN37" s="427"/>
      <c r="BO37" s="427"/>
      <c r="BP37" s="428"/>
      <c r="BQ37" s="426">
        <v>0</v>
      </c>
      <c r="BR37" s="427"/>
      <c r="BS37" s="427"/>
      <c r="BT37" s="427"/>
      <c r="BU37" s="427"/>
      <c r="BV37" s="427"/>
      <c r="BW37" s="427"/>
      <c r="BX37" s="427"/>
      <c r="BY37" s="427"/>
      <c r="BZ37" s="427"/>
      <c r="CA37" s="427"/>
      <c r="CB37" s="428"/>
    </row>
    <row r="38" spans="1:80">
      <c r="A38" s="420"/>
      <c r="B38" s="421"/>
      <c r="C38" s="421"/>
      <c r="D38" s="422"/>
      <c r="E38" s="432" t="s">
        <v>154</v>
      </c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4"/>
      <c r="BE38" s="429"/>
      <c r="BF38" s="430"/>
      <c r="BG38" s="430"/>
      <c r="BH38" s="430"/>
      <c r="BI38" s="430"/>
      <c r="BJ38" s="430"/>
      <c r="BK38" s="430"/>
      <c r="BL38" s="430"/>
      <c r="BM38" s="430"/>
      <c r="BN38" s="430"/>
      <c r="BO38" s="430"/>
      <c r="BP38" s="431"/>
      <c r="BQ38" s="429"/>
      <c r="BR38" s="430"/>
      <c r="BS38" s="430"/>
      <c r="BT38" s="430"/>
      <c r="BU38" s="430"/>
      <c r="BV38" s="430"/>
      <c r="BW38" s="430"/>
      <c r="BX38" s="430"/>
      <c r="BY38" s="430"/>
      <c r="BZ38" s="430"/>
      <c r="CA38" s="430"/>
      <c r="CB38" s="431"/>
    </row>
    <row r="39" spans="1:80">
      <c r="A39" s="377">
        <v>2</v>
      </c>
      <c r="B39" s="378"/>
      <c r="C39" s="378"/>
      <c r="D39" s="379"/>
      <c r="E39" s="435" t="s">
        <v>155</v>
      </c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6"/>
      <c r="AY39" s="436"/>
      <c r="AZ39" s="436"/>
      <c r="BA39" s="436"/>
      <c r="BB39" s="436"/>
      <c r="BC39" s="436"/>
      <c r="BD39" s="437"/>
      <c r="BE39" s="441" t="s">
        <v>9</v>
      </c>
      <c r="BF39" s="442"/>
      <c r="BG39" s="442"/>
      <c r="BH39" s="442"/>
      <c r="BI39" s="442"/>
      <c r="BJ39" s="442"/>
      <c r="BK39" s="442"/>
      <c r="BL39" s="442"/>
      <c r="BM39" s="442"/>
      <c r="BN39" s="442"/>
      <c r="BO39" s="442"/>
      <c r="BP39" s="443"/>
      <c r="BQ39" s="426">
        <f>BQ46+BQ41</f>
        <v>248784.30000000002</v>
      </c>
      <c r="BR39" s="427"/>
      <c r="BS39" s="427"/>
      <c r="BT39" s="427"/>
      <c r="BU39" s="427"/>
      <c r="BV39" s="427"/>
      <c r="BW39" s="427"/>
      <c r="BX39" s="427"/>
      <c r="BY39" s="427"/>
      <c r="BZ39" s="427"/>
      <c r="CA39" s="427"/>
      <c r="CB39" s="428"/>
    </row>
    <row r="40" spans="1:80">
      <c r="A40" s="420"/>
      <c r="B40" s="421"/>
      <c r="C40" s="421"/>
      <c r="D40" s="422"/>
      <c r="E40" s="438" t="s">
        <v>156</v>
      </c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  <c r="AL40" s="439"/>
      <c r="AM40" s="439"/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40"/>
      <c r="BE40" s="444"/>
      <c r="BF40" s="445"/>
      <c r="BG40" s="445"/>
      <c r="BH40" s="445"/>
      <c r="BI40" s="445"/>
      <c r="BJ40" s="445"/>
      <c r="BK40" s="445"/>
      <c r="BL40" s="445"/>
      <c r="BM40" s="445"/>
      <c r="BN40" s="445"/>
      <c r="BO40" s="445"/>
      <c r="BP40" s="446"/>
      <c r="BQ40" s="429"/>
      <c r="BR40" s="430"/>
      <c r="BS40" s="430"/>
      <c r="BT40" s="430"/>
      <c r="BU40" s="430"/>
      <c r="BV40" s="430"/>
      <c r="BW40" s="430"/>
      <c r="BX40" s="430"/>
      <c r="BY40" s="430"/>
      <c r="BZ40" s="430"/>
      <c r="CA40" s="430"/>
      <c r="CB40" s="431"/>
    </row>
    <row r="41" spans="1:80">
      <c r="A41" s="377" t="s">
        <v>157</v>
      </c>
      <c r="B41" s="378"/>
      <c r="C41" s="378"/>
      <c r="D41" s="379"/>
      <c r="E41" s="423" t="s">
        <v>79</v>
      </c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  <c r="AM41" s="424"/>
      <c r="AN41" s="424"/>
      <c r="AO41" s="424"/>
      <c r="AP41" s="424"/>
      <c r="AQ41" s="424"/>
      <c r="AR41" s="424"/>
      <c r="AS41" s="424"/>
      <c r="AT41" s="424"/>
      <c r="AU41" s="424"/>
      <c r="AV41" s="424"/>
      <c r="AW41" s="424"/>
      <c r="AX41" s="424"/>
      <c r="AY41" s="424"/>
      <c r="AZ41" s="424"/>
      <c r="BA41" s="424"/>
      <c r="BB41" s="424"/>
      <c r="BC41" s="424"/>
      <c r="BD41" s="425"/>
      <c r="BE41" s="426">
        <f>BE34</f>
        <v>8025300</v>
      </c>
      <c r="BF41" s="427"/>
      <c r="BG41" s="427"/>
      <c r="BH41" s="427"/>
      <c r="BI41" s="427"/>
      <c r="BJ41" s="427"/>
      <c r="BK41" s="427"/>
      <c r="BL41" s="427"/>
      <c r="BM41" s="427"/>
      <c r="BN41" s="427"/>
      <c r="BO41" s="427"/>
      <c r="BP41" s="428"/>
      <c r="BQ41" s="426">
        <f>BE41*0.029</f>
        <v>232733.7</v>
      </c>
      <c r="BR41" s="427"/>
      <c r="BS41" s="427"/>
      <c r="BT41" s="427"/>
      <c r="BU41" s="427"/>
      <c r="BV41" s="427"/>
      <c r="BW41" s="427"/>
      <c r="BX41" s="427"/>
      <c r="BY41" s="427"/>
      <c r="BZ41" s="427"/>
      <c r="CA41" s="427"/>
      <c r="CB41" s="428"/>
    </row>
    <row r="42" spans="1:80">
      <c r="A42" s="374"/>
      <c r="B42" s="375"/>
      <c r="C42" s="375"/>
      <c r="D42" s="376"/>
      <c r="E42" s="450" t="s">
        <v>158</v>
      </c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1"/>
      <c r="BC42" s="451"/>
      <c r="BD42" s="452"/>
      <c r="BE42" s="447"/>
      <c r="BF42" s="448"/>
      <c r="BG42" s="448"/>
      <c r="BH42" s="448"/>
      <c r="BI42" s="448"/>
      <c r="BJ42" s="448"/>
      <c r="BK42" s="448"/>
      <c r="BL42" s="448"/>
      <c r="BM42" s="448"/>
      <c r="BN42" s="448"/>
      <c r="BO42" s="448"/>
      <c r="BP42" s="449"/>
      <c r="BQ42" s="447"/>
      <c r="BR42" s="448"/>
      <c r="BS42" s="448"/>
      <c r="BT42" s="448"/>
      <c r="BU42" s="448"/>
      <c r="BV42" s="448"/>
      <c r="BW42" s="448"/>
      <c r="BX42" s="448"/>
      <c r="BY42" s="448"/>
      <c r="BZ42" s="448"/>
      <c r="CA42" s="448"/>
      <c r="CB42" s="449"/>
    </row>
    <row r="43" spans="1:80">
      <c r="A43" s="420"/>
      <c r="B43" s="421"/>
      <c r="C43" s="421"/>
      <c r="D43" s="422"/>
      <c r="E43" s="432" t="s">
        <v>159</v>
      </c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4"/>
      <c r="BE43" s="429"/>
      <c r="BF43" s="430"/>
      <c r="BG43" s="430"/>
      <c r="BH43" s="430"/>
      <c r="BI43" s="430"/>
      <c r="BJ43" s="430"/>
      <c r="BK43" s="430"/>
      <c r="BL43" s="430"/>
      <c r="BM43" s="430"/>
      <c r="BN43" s="430"/>
      <c r="BO43" s="430"/>
      <c r="BP43" s="431"/>
      <c r="BQ43" s="429"/>
      <c r="BR43" s="430"/>
      <c r="BS43" s="430"/>
      <c r="BT43" s="430"/>
      <c r="BU43" s="430"/>
      <c r="BV43" s="430"/>
      <c r="BW43" s="430"/>
      <c r="BX43" s="430"/>
      <c r="BY43" s="430"/>
      <c r="BZ43" s="430"/>
      <c r="CA43" s="430"/>
      <c r="CB43" s="431"/>
    </row>
    <row r="44" spans="1:80">
      <c r="A44" s="377" t="s">
        <v>160</v>
      </c>
      <c r="B44" s="378"/>
      <c r="C44" s="378"/>
      <c r="D44" s="379"/>
      <c r="E44" s="423" t="s">
        <v>161</v>
      </c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5"/>
      <c r="BE44" s="426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8"/>
      <c r="BQ44" s="426"/>
      <c r="BR44" s="427"/>
      <c r="BS44" s="427"/>
      <c r="BT44" s="427"/>
      <c r="BU44" s="427"/>
      <c r="BV44" s="427"/>
      <c r="BW44" s="427"/>
      <c r="BX44" s="427"/>
      <c r="BY44" s="427"/>
      <c r="BZ44" s="427"/>
      <c r="CA44" s="427"/>
      <c r="CB44" s="428"/>
    </row>
    <row r="45" spans="1:80">
      <c r="A45" s="420"/>
      <c r="B45" s="421"/>
      <c r="C45" s="421"/>
      <c r="D45" s="422"/>
      <c r="E45" s="432" t="s">
        <v>162</v>
      </c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3"/>
      <c r="AL45" s="433"/>
      <c r="AM45" s="433"/>
      <c r="AN45" s="433"/>
      <c r="AO45" s="433"/>
      <c r="AP45" s="433"/>
      <c r="AQ45" s="433"/>
      <c r="AR45" s="433"/>
      <c r="AS45" s="433"/>
      <c r="AT45" s="433"/>
      <c r="AU45" s="433"/>
      <c r="AV45" s="433"/>
      <c r="AW45" s="433"/>
      <c r="AX45" s="433"/>
      <c r="AY45" s="433"/>
      <c r="AZ45" s="433"/>
      <c r="BA45" s="433"/>
      <c r="BB45" s="433"/>
      <c r="BC45" s="433"/>
      <c r="BD45" s="434"/>
      <c r="BE45" s="429"/>
      <c r="BF45" s="430"/>
      <c r="BG45" s="430"/>
      <c r="BH45" s="430"/>
      <c r="BI45" s="430"/>
      <c r="BJ45" s="430"/>
      <c r="BK45" s="430"/>
      <c r="BL45" s="430"/>
      <c r="BM45" s="430"/>
      <c r="BN45" s="430"/>
      <c r="BO45" s="430"/>
      <c r="BP45" s="431"/>
      <c r="BQ45" s="429"/>
      <c r="BR45" s="430"/>
      <c r="BS45" s="430"/>
      <c r="BT45" s="430"/>
      <c r="BU45" s="430"/>
      <c r="BV45" s="430"/>
      <c r="BW45" s="430"/>
      <c r="BX45" s="430"/>
      <c r="BY45" s="430"/>
      <c r="BZ45" s="430"/>
      <c r="CA45" s="430"/>
      <c r="CB45" s="431"/>
    </row>
    <row r="46" spans="1:80">
      <c r="A46" s="377" t="s">
        <v>163</v>
      </c>
      <c r="B46" s="378"/>
      <c r="C46" s="378"/>
      <c r="D46" s="379"/>
      <c r="E46" s="423" t="s">
        <v>164</v>
      </c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  <c r="AM46" s="424"/>
      <c r="AN46" s="424"/>
      <c r="AO46" s="424"/>
      <c r="AP46" s="424"/>
      <c r="AQ46" s="424"/>
      <c r="AR46" s="424"/>
      <c r="AS46" s="424"/>
      <c r="AT46" s="424"/>
      <c r="AU46" s="424"/>
      <c r="AV46" s="424"/>
      <c r="AW46" s="424"/>
      <c r="AX46" s="424"/>
      <c r="AY46" s="424"/>
      <c r="AZ46" s="424"/>
      <c r="BA46" s="424"/>
      <c r="BB46" s="424"/>
      <c r="BC46" s="424"/>
      <c r="BD46" s="425"/>
      <c r="BE46" s="426">
        <f>BE34</f>
        <v>8025300</v>
      </c>
      <c r="BF46" s="427"/>
      <c r="BG46" s="427"/>
      <c r="BH46" s="427"/>
      <c r="BI46" s="427"/>
      <c r="BJ46" s="427"/>
      <c r="BK46" s="427"/>
      <c r="BL46" s="427"/>
      <c r="BM46" s="427"/>
      <c r="BN46" s="427"/>
      <c r="BO46" s="427"/>
      <c r="BP46" s="428"/>
      <c r="BQ46" s="426">
        <f>BE46*0.002</f>
        <v>16050.6</v>
      </c>
      <c r="BR46" s="427"/>
      <c r="BS46" s="427"/>
      <c r="BT46" s="427"/>
      <c r="BU46" s="427"/>
      <c r="BV46" s="427"/>
      <c r="BW46" s="427"/>
      <c r="BX46" s="427"/>
      <c r="BY46" s="427"/>
      <c r="BZ46" s="427"/>
      <c r="CA46" s="427"/>
      <c r="CB46" s="428"/>
    </row>
    <row r="47" spans="1:80">
      <c r="A47" s="420"/>
      <c r="B47" s="421"/>
      <c r="C47" s="421"/>
      <c r="D47" s="422"/>
      <c r="E47" s="432" t="s">
        <v>165</v>
      </c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/>
      <c r="AY47" s="433"/>
      <c r="AZ47" s="433"/>
      <c r="BA47" s="433"/>
      <c r="BB47" s="433"/>
      <c r="BC47" s="433"/>
      <c r="BD47" s="434"/>
      <c r="BE47" s="429"/>
      <c r="BF47" s="430"/>
      <c r="BG47" s="430"/>
      <c r="BH47" s="430"/>
      <c r="BI47" s="430"/>
      <c r="BJ47" s="430"/>
      <c r="BK47" s="430"/>
      <c r="BL47" s="430"/>
      <c r="BM47" s="430"/>
      <c r="BN47" s="430"/>
      <c r="BO47" s="430"/>
      <c r="BP47" s="431"/>
      <c r="BQ47" s="429"/>
      <c r="BR47" s="430"/>
      <c r="BS47" s="430"/>
      <c r="BT47" s="430"/>
      <c r="BU47" s="430"/>
      <c r="BV47" s="430"/>
      <c r="BW47" s="430"/>
      <c r="BX47" s="430"/>
      <c r="BY47" s="430"/>
      <c r="BZ47" s="430"/>
      <c r="CA47" s="430"/>
      <c r="CB47" s="431"/>
    </row>
    <row r="48" spans="1:80">
      <c r="A48" s="377" t="s">
        <v>166</v>
      </c>
      <c r="B48" s="378"/>
      <c r="C48" s="378"/>
      <c r="D48" s="379"/>
      <c r="E48" s="423" t="s">
        <v>164</v>
      </c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4"/>
      <c r="AA48" s="424"/>
      <c r="AB48" s="424"/>
      <c r="AC48" s="424"/>
      <c r="AD48" s="424"/>
      <c r="AE48" s="424"/>
      <c r="AF48" s="424"/>
      <c r="AG48" s="424"/>
      <c r="AH48" s="424"/>
      <c r="AI48" s="424"/>
      <c r="AJ48" s="424"/>
      <c r="AK48" s="424"/>
      <c r="AL48" s="424"/>
      <c r="AM48" s="424"/>
      <c r="AN48" s="424"/>
      <c r="AO48" s="424"/>
      <c r="AP48" s="424"/>
      <c r="AQ48" s="424"/>
      <c r="AR48" s="424"/>
      <c r="AS48" s="424"/>
      <c r="AT48" s="424"/>
      <c r="AU48" s="424"/>
      <c r="AV48" s="424"/>
      <c r="AW48" s="424"/>
      <c r="AX48" s="424"/>
      <c r="AY48" s="424"/>
      <c r="AZ48" s="424"/>
      <c r="BA48" s="424"/>
      <c r="BB48" s="424"/>
      <c r="BC48" s="424"/>
      <c r="BD48" s="425"/>
      <c r="BE48" s="426">
        <v>0</v>
      </c>
      <c r="BF48" s="427"/>
      <c r="BG48" s="427"/>
      <c r="BH48" s="427"/>
      <c r="BI48" s="427"/>
      <c r="BJ48" s="427"/>
      <c r="BK48" s="427"/>
      <c r="BL48" s="427"/>
      <c r="BM48" s="427"/>
      <c r="BN48" s="427"/>
      <c r="BO48" s="427"/>
      <c r="BP48" s="428"/>
      <c r="BQ48" s="426">
        <v>0</v>
      </c>
      <c r="BR48" s="427"/>
      <c r="BS48" s="427"/>
      <c r="BT48" s="427"/>
      <c r="BU48" s="427"/>
      <c r="BV48" s="427"/>
      <c r="BW48" s="427"/>
      <c r="BX48" s="427"/>
      <c r="BY48" s="427"/>
      <c r="BZ48" s="427"/>
      <c r="CA48" s="427"/>
      <c r="CB48" s="428"/>
    </row>
    <row r="49" spans="1:86" ht="12.75" customHeight="1">
      <c r="A49" s="420"/>
      <c r="B49" s="421"/>
      <c r="C49" s="421"/>
      <c r="D49" s="422"/>
      <c r="E49" s="432" t="s">
        <v>167</v>
      </c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433"/>
      <c r="AN49" s="433"/>
      <c r="AO49" s="433"/>
      <c r="AP49" s="433"/>
      <c r="AQ49" s="433"/>
      <c r="AR49" s="433"/>
      <c r="AS49" s="433"/>
      <c r="AT49" s="433"/>
      <c r="AU49" s="433"/>
      <c r="AV49" s="433"/>
      <c r="AW49" s="433"/>
      <c r="AX49" s="433"/>
      <c r="AY49" s="433"/>
      <c r="AZ49" s="433"/>
      <c r="BA49" s="433"/>
      <c r="BB49" s="433"/>
      <c r="BC49" s="433"/>
      <c r="BD49" s="434"/>
      <c r="BE49" s="429"/>
      <c r="BF49" s="430"/>
      <c r="BG49" s="430"/>
      <c r="BH49" s="430"/>
      <c r="BI49" s="430"/>
      <c r="BJ49" s="430"/>
      <c r="BK49" s="430"/>
      <c r="BL49" s="430"/>
      <c r="BM49" s="430"/>
      <c r="BN49" s="430"/>
      <c r="BO49" s="430"/>
      <c r="BP49" s="431"/>
      <c r="BQ49" s="429"/>
      <c r="BR49" s="430"/>
      <c r="BS49" s="430"/>
      <c r="BT49" s="430"/>
      <c r="BU49" s="430"/>
      <c r="BV49" s="430"/>
      <c r="BW49" s="430"/>
      <c r="BX49" s="430"/>
      <c r="BY49" s="430"/>
      <c r="BZ49" s="430"/>
      <c r="CA49" s="430"/>
      <c r="CB49" s="431"/>
    </row>
    <row r="50" spans="1:86">
      <c r="A50" s="377" t="s">
        <v>168</v>
      </c>
      <c r="B50" s="378"/>
      <c r="C50" s="378"/>
      <c r="D50" s="379"/>
      <c r="E50" s="423" t="s">
        <v>164</v>
      </c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/>
      <c r="AY50" s="424"/>
      <c r="AZ50" s="424"/>
      <c r="BA50" s="424"/>
      <c r="BB50" s="424"/>
      <c r="BC50" s="424"/>
      <c r="BD50" s="425"/>
      <c r="BE50" s="426">
        <v>0</v>
      </c>
      <c r="BF50" s="427"/>
      <c r="BG50" s="427"/>
      <c r="BH50" s="427"/>
      <c r="BI50" s="427"/>
      <c r="BJ50" s="427"/>
      <c r="BK50" s="427"/>
      <c r="BL50" s="427"/>
      <c r="BM50" s="427"/>
      <c r="BN50" s="427"/>
      <c r="BO50" s="427"/>
      <c r="BP50" s="428"/>
      <c r="BQ50" s="426">
        <v>0</v>
      </c>
      <c r="BR50" s="427"/>
      <c r="BS50" s="427"/>
      <c r="BT50" s="427"/>
      <c r="BU50" s="427"/>
      <c r="BV50" s="427"/>
      <c r="BW50" s="427"/>
      <c r="BX50" s="427"/>
      <c r="BY50" s="427"/>
      <c r="BZ50" s="427"/>
      <c r="CA50" s="427"/>
      <c r="CB50" s="428"/>
    </row>
    <row r="51" spans="1:86" ht="12.75" customHeight="1">
      <c r="A51" s="420"/>
      <c r="B51" s="421"/>
      <c r="C51" s="421"/>
      <c r="D51" s="422"/>
      <c r="E51" s="432" t="s">
        <v>167</v>
      </c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3"/>
      <c r="BC51" s="433"/>
      <c r="BD51" s="434"/>
      <c r="BE51" s="429"/>
      <c r="BF51" s="430"/>
      <c r="BG51" s="430"/>
      <c r="BH51" s="430"/>
      <c r="BI51" s="430"/>
      <c r="BJ51" s="430"/>
      <c r="BK51" s="430"/>
      <c r="BL51" s="430"/>
      <c r="BM51" s="430"/>
      <c r="BN51" s="430"/>
      <c r="BO51" s="430"/>
      <c r="BP51" s="431"/>
      <c r="BQ51" s="429"/>
      <c r="BR51" s="430"/>
      <c r="BS51" s="430"/>
      <c r="BT51" s="430"/>
      <c r="BU51" s="430"/>
      <c r="BV51" s="430"/>
      <c r="BW51" s="430"/>
      <c r="BX51" s="430"/>
      <c r="BY51" s="430"/>
      <c r="BZ51" s="430"/>
      <c r="CA51" s="430"/>
      <c r="CB51" s="431"/>
    </row>
    <row r="52" spans="1:86">
      <c r="A52" s="377">
        <v>3</v>
      </c>
      <c r="B52" s="378"/>
      <c r="C52" s="378"/>
      <c r="D52" s="379"/>
      <c r="E52" s="435" t="s">
        <v>169</v>
      </c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436"/>
      <c r="BC52" s="436"/>
      <c r="BD52" s="437"/>
      <c r="BE52" s="426">
        <f>BE34</f>
        <v>8025300</v>
      </c>
      <c r="BF52" s="427"/>
      <c r="BG52" s="427"/>
      <c r="BH52" s="427"/>
      <c r="BI52" s="427"/>
      <c r="BJ52" s="427"/>
      <c r="BK52" s="427"/>
      <c r="BL52" s="427"/>
      <c r="BM52" s="427"/>
      <c r="BN52" s="427"/>
      <c r="BO52" s="427"/>
      <c r="BP52" s="428"/>
      <c r="BQ52" s="426">
        <f>BE52*0.051</f>
        <v>409290.3</v>
      </c>
      <c r="BR52" s="427"/>
      <c r="BS52" s="427"/>
      <c r="BT52" s="427"/>
      <c r="BU52" s="427"/>
      <c r="BV52" s="427"/>
      <c r="BW52" s="427"/>
      <c r="BX52" s="427"/>
      <c r="BY52" s="427"/>
      <c r="BZ52" s="427"/>
      <c r="CA52" s="427"/>
      <c r="CB52" s="428"/>
    </row>
    <row r="53" spans="1:86">
      <c r="A53" s="420"/>
      <c r="B53" s="421"/>
      <c r="C53" s="421"/>
      <c r="D53" s="422"/>
      <c r="E53" s="438" t="s">
        <v>170</v>
      </c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39"/>
      <c r="AK53" s="439"/>
      <c r="AL53" s="439"/>
      <c r="AM53" s="439"/>
      <c r="AN53" s="439"/>
      <c r="AO53" s="439"/>
      <c r="AP53" s="439"/>
      <c r="AQ53" s="439"/>
      <c r="AR53" s="439"/>
      <c r="AS53" s="439"/>
      <c r="AT53" s="439"/>
      <c r="AU53" s="439"/>
      <c r="AV53" s="439"/>
      <c r="AW53" s="439"/>
      <c r="AX53" s="439"/>
      <c r="AY53" s="439"/>
      <c r="AZ53" s="439"/>
      <c r="BA53" s="439"/>
      <c r="BB53" s="439"/>
      <c r="BC53" s="439"/>
      <c r="BD53" s="440"/>
      <c r="BE53" s="429"/>
      <c r="BF53" s="430"/>
      <c r="BG53" s="430"/>
      <c r="BH53" s="430"/>
      <c r="BI53" s="430"/>
      <c r="BJ53" s="430"/>
      <c r="BK53" s="430"/>
      <c r="BL53" s="430"/>
      <c r="BM53" s="430"/>
      <c r="BN53" s="430"/>
      <c r="BO53" s="430"/>
      <c r="BP53" s="431"/>
      <c r="BQ53" s="429"/>
      <c r="BR53" s="430"/>
      <c r="BS53" s="430"/>
      <c r="BT53" s="430"/>
      <c r="BU53" s="430"/>
      <c r="BV53" s="430"/>
      <c r="BW53" s="430"/>
      <c r="BX53" s="430"/>
      <c r="BY53" s="430"/>
      <c r="BZ53" s="430"/>
      <c r="CA53" s="430"/>
      <c r="CB53" s="431"/>
    </row>
    <row r="54" spans="1:86">
      <c r="A54" s="398"/>
      <c r="B54" s="399"/>
      <c r="C54" s="399"/>
      <c r="D54" s="400"/>
      <c r="E54" s="404" t="s">
        <v>119</v>
      </c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5"/>
      <c r="AJ54" s="405"/>
      <c r="AK54" s="405"/>
      <c r="AL54" s="405"/>
      <c r="AM54" s="405"/>
      <c r="AN54" s="405"/>
      <c r="AO54" s="405"/>
      <c r="AP54" s="405"/>
      <c r="AQ54" s="405"/>
      <c r="AR54" s="405"/>
      <c r="AS54" s="405"/>
      <c r="AT54" s="405"/>
      <c r="AU54" s="405"/>
      <c r="AV54" s="405"/>
      <c r="AW54" s="405"/>
      <c r="AX54" s="405"/>
      <c r="AY54" s="405"/>
      <c r="AZ54" s="405"/>
      <c r="BA54" s="405"/>
      <c r="BB54" s="405"/>
      <c r="BC54" s="405"/>
      <c r="BD54" s="406"/>
      <c r="BE54" s="398" t="s">
        <v>9</v>
      </c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400"/>
      <c r="BQ54" s="413">
        <f>BQ52+BQ39+BQ33</f>
        <v>2423600</v>
      </c>
      <c r="BR54" s="414"/>
      <c r="BS54" s="414"/>
      <c r="BT54" s="414"/>
      <c r="BU54" s="414"/>
      <c r="BV54" s="414"/>
      <c r="BW54" s="414"/>
      <c r="BX54" s="414"/>
      <c r="BY54" s="414"/>
      <c r="BZ54" s="414"/>
      <c r="CA54" s="414"/>
      <c r="CB54" s="415"/>
      <c r="CH54" s="34">
        <f>2253500-BQ54</f>
        <v>-170100</v>
      </c>
    </row>
    <row r="55" spans="1:86">
      <c r="A55" s="398"/>
      <c r="B55" s="399"/>
      <c r="C55" s="399"/>
      <c r="D55" s="400"/>
      <c r="E55" s="416" t="s">
        <v>120</v>
      </c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7"/>
      <c r="BD55" s="418"/>
      <c r="BE55" s="398" t="s">
        <v>9</v>
      </c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400"/>
      <c r="BQ55" s="407">
        <f>BQ54</f>
        <v>2423600</v>
      </c>
      <c r="BR55" s="408"/>
      <c r="BS55" s="408"/>
      <c r="BT55" s="408"/>
      <c r="BU55" s="408"/>
      <c r="BV55" s="408"/>
      <c r="BW55" s="408"/>
      <c r="BX55" s="408"/>
      <c r="BY55" s="408"/>
      <c r="BZ55" s="408"/>
      <c r="CA55" s="408"/>
      <c r="CB55" s="409"/>
    </row>
    <row r="56" spans="1:86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</row>
    <row r="57" spans="1:86" s="31" customFormat="1" ht="11.25">
      <c r="A57" s="419" t="s">
        <v>171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  <c r="AO57" s="419"/>
      <c r="AP57" s="419"/>
      <c r="AQ57" s="419"/>
      <c r="AR57" s="419"/>
      <c r="AS57" s="419"/>
      <c r="AT57" s="419"/>
      <c r="AU57" s="419"/>
      <c r="AV57" s="419"/>
      <c r="AW57" s="419"/>
      <c r="AX57" s="419"/>
      <c r="AY57" s="419"/>
      <c r="AZ57" s="419"/>
      <c r="BA57" s="419"/>
      <c r="BB57" s="419"/>
      <c r="BC57" s="419"/>
      <c r="BD57" s="419"/>
      <c r="BE57" s="419"/>
      <c r="BF57" s="419"/>
      <c r="BG57" s="419"/>
      <c r="BH57" s="419"/>
      <c r="BI57" s="419"/>
      <c r="BJ57" s="419"/>
      <c r="BK57" s="419"/>
      <c r="BL57" s="419"/>
      <c r="BM57" s="419"/>
      <c r="BN57" s="419"/>
      <c r="BO57" s="419"/>
      <c r="BP57" s="419"/>
      <c r="BQ57" s="419"/>
      <c r="BR57" s="419"/>
      <c r="BS57" s="419"/>
      <c r="BT57" s="419"/>
      <c r="BU57" s="419"/>
      <c r="BV57" s="419"/>
      <c r="BW57" s="419"/>
      <c r="BX57" s="419"/>
      <c r="BY57" s="419"/>
      <c r="BZ57" s="419"/>
      <c r="CA57" s="419"/>
      <c r="CB57" s="419"/>
    </row>
    <row r="58" spans="1:86" s="31" customFormat="1" ht="11.25">
      <c r="A58" s="419"/>
      <c r="B58" s="419"/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  <c r="AO58" s="419"/>
      <c r="AP58" s="419"/>
      <c r="AQ58" s="419"/>
      <c r="AR58" s="419"/>
      <c r="AS58" s="419"/>
      <c r="AT58" s="419"/>
      <c r="AU58" s="419"/>
      <c r="AV58" s="419"/>
      <c r="AW58" s="419"/>
      <c r="AX58" s="419"/>
      <c r="AY58" s="419"/>
      <c r="AZ58" s="419"/>
      <c r="BA58" s="419"/>
      <c r="BB58" s="419"/>
      <c r="BC58" s="419"/>
      <c r="BD58" s="419"/>
      <c r="BE58" s="419"/>
      <c r="BF58" s="419"/>
      <c r="BG58" s="419"/>
      <c r="BH58" s="419"/>
      <c r="BI58" s="419"/>
      <c r="BJ58" s="419"/>
      <c r="BK58" s="419"/>
      <c r="BL58" s="419"/>
      <c r="BM58" s="419"/>
      <c r="BN58" s="419"/>
      <c r="BO58" s="419"/>
      <c r="BP58" s="419"/>
      <c r="BQ58" s="419"/>
      <c r="BR58" s="419"/>
      <c r="BS58" s="419"/>
      <c r="BT58" s="419"/>
      <c r="BU58" s="419"/>
      <c r="BV58" s="419"/>
      <c r="BW58" s="419"/>
      <c r="BX58" s="419"/>
      <c r="BY58" s="419"/>
      <c r="BZ58" s="419"/>
      <c r="CA58" s="419"/>
      <c r="CB58" s="419"/>
    </row>
    <row r="59" spans="1:86" s="31" customFormat="1" ht="11.25">
      <c r="A59" s="419"/>
      <c r="B59" s="419"/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19"/>
      <c r="Y59" s="419"/>
      <c r="Z59" s="419"/>
      <c r="AA59" s="419"/>
      <c r="AB59" s="419"/>
      <c r="AC59" s="419"/>
      <c r="AD59" s="419"/>
      <c r="AE59" s="419"/>
      <c r="AF59" s="419"/>
      <c r="AG59" s="419"/>
      <c r="AH59" s="419"/>
      <c r="AI59" s="419"/>
      <c r="AJ59" s="419"/>
      <c r="AK59" s="419"/>
      <c r="AL59" s="419"/>
      <c r="AM59" s="419"/>
      <c r="AN59" s="419"/>
      <c r="AO59" s="419"/>
      <c r="AP59" s="419"/>
      <c r="AQ59" s="419"/>
      <c r="AR59" s="419"/>
      <c r="AS59" s="419"/>
      <c r="AT59" s="419"/>
      <c r="AU59" s="419"/>
      <c r="AV59" s="419"/>
      <c r="AW59" s="419"/>
      <c r="AX59" s="419"/>
      <c r="AY59" s="419"/>
      <c r="AZ59" s="419"/>
      <c r="BA59" s="419"/>
      <c r="BB59" s="419"/>
      <c r="BC59" s="419"/>
      <c r="BD59" s="419"/>
      <c r="BE59" s="419"/>
      <c r="BF59" s="419"/>
      <c r="BG59" s="419"/>
      <c r="BH59" s="419"/>
      <c r="BI59" s="419"/>
      <c r="BJ59" s="419"/>
      <c r="BK59" s="419"/>
      <c r="BL59" s="419"/>
      <c r="BM59" s="419"/>
      <c r="BN59" s="419"/>
      <c r="BO59" s="419"/>
      <c r="BP59" s="419"/>
      <c r="BQ59" s="419"/>
      <c r="BR59" s="419"/>
      <c r="BS59" s="419"/>
      <c r="BT59" s="419"/>
      <c r="BU59" s="419"/>
      <c r="BV59" s="419"/>
      <c r="BW59" s="419"/>
      <c r="BX59" s="419"/>
      <c r="BY59" s="419"/>
      <c r="BZ59" s="419"/>
      <c r="CA59" s="419"/>
      <c r="CB59" s="419"/>
    </row>
  </sheetData>
  <mergeCells count="190">
    <mergeCell ref="A57:CB59"/>
    <mergeCell ref="A54:D54"/>
    <mergeCell ref="E54:BD54"/>
    <mergeCell ref="BE54:BP54"/>
    <mergeCell ref="BQ54:CB54"/>
    <mergeCell ref="A55:D55"/>
    <mergeCell ref="E55:BD55"/>
    <mergeCell ref="BE55:BP55"/>
    <mergeCell ref="BQ55:CB55"/>
    <mergeCell ref="A50:D51"/>
    <mergeCell ref="E50:BD50"/>
    <mergeCell ref="BE50:BP51"/>
    <mergeCell ref="BQ50:CB51"/>
    <mergeCell ref="E51:BD51"/>
    <mergeCell ref="A52:D53"/>
    <mergeCell ref="E52:BD52"/>
    <mergeCell ref="BE52:BP53"/>
    <mergeCell ref="BQ52:CB53"/>
    <mergeCell ref="E53:BD53"/>
    <mergeCell ref="A46:D47"/>
    <mergeCell ref="E46:BD46"/>
    <mergeCell ref="BE46:BP47"/>
    <mergeCell ref="BQ46:CB47"/>
    <mergeCell ref="E47:BD47"/>
    <mergeCell ref="A48:D49"/>
    <mergeCell ref="E48:BD48"/>
    <mergeCell ref="BE48:BP49"/>
    <mergeCell ref="BQ48:CB49"/>
    <mergeCell ref="E49:BD49"/>
    <mergeCell ref="E43:BD43"/>
    <mergeCell ref="A44:D45"/>
    <mergeCell ref="E44:BD44"/>
    <mergeCell ref="BE44:BP45"/>
    <mergeCell ref="BQ44:CB45"/>
    <mergeCell ref="E45:BD45"/>
    <mergeCell ref="A39:D40"/>
    <mergeCell ref="E39:BD39"/>
    <mergeCell ref="BE39:BP40"/>
    <mergeCell ref="BQ39:CB40"/>
    <mergeCell ref="E40:BD40"/>
    <mergeCell ref="A41:D43"/>
    <mergeCell ref="E41:BD41"/>
    <mergeCell ref="BE41:BP43"/>
    <mergeCell ref="BQ41:CB43"/>
    <mergeCell ref="E42:BD42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A33:D33"/>
    <mergeCell ref="E33:BD33"/>
    <mergeCell ref="BE33:BP33"/>
    <mergeCell ref="BQ33:CB33"/>
    <mergeCell ref="A34:D35"/>
    <mergeCell ref="E34:BD34"/>
    <mergeCell ref="BE34:BP35"/>
    <mergeCell ref="BQ34:CB35"/>
    <mergeCell ref="E35:BD35"/>
    <mergeCell ref="A31:D31"/>
    <mergeCell ref="E31:BD31"/>
    <mergeCell ref="BE31:BP31"/>
    <mergeCell ref="BQ31:CB31"/>
    <mergeCell ref="A32:D32"/>
    <mergeCell ref="E32:BD32"/>
    <mergeCell ref="BE32:BP32"/>
    <mergeCell ref="BQ32:CB32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24:CB24"/>
    <mergeCell ref="A25:CB25"/>
    <mergeCell ref="A26:CB26"/>
    <mergeCell ref="A28:D28"/>
    <mergeCell ref="E28:BD28"/>
    <mergeCell ref="BE28:BP28"/>
    <mergeCell ref="BQ28:CB28"/>
    <mergeCell ref="A22:D22"/>
    <mergeCell ref="E22:AI22"/>
    <mergeCell ref="AJ22:AT22"/>
    <mergeCell ref="AU22:BD22"/>
    <mergeCell ref="BE22:BO22"/>
    <mergeCell ref="BP22:CB22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1:CB1"/>
    <mergeCell ref="A3:D3"/>
    <mergeCell ref="E3:AI3"/>
    <mergeCell ref="AJ3:AW3"/>
    <mergeCell ref="AX3:BF3"/>
    <mergeCell ref="BG3:BO3"/>
    <mergeCell ref="BP3:CB3"/>
  </mergeCells>
  <pageMargins left="0.78740157480314965" right="0.39370078740157483" top="0.59055118110236227" bottom="0.39370078740157483" header="0.27559055118110237" footer="0.27559055118110237"/>
  <pageSetup paperSize="9" scale="9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CI59"/>
  <sheetViews>
    <sheetView topLeftCell="A22" zoomScaleNormal="100" workbookViewId="0">
      <selection activeCell="A48" sqref="A48"/>
    </sheetView>
  </sheetViews>
  <sheetFormatPr defaultColWidth="1.140625" defaultRowHeight="12.75"/>
  <cols>
    <col min="1" max="86" width="1.140625" style="26"/>
    <col min="87" max="87" width="10.42578125" style="26" customWidth="1"/>
    <col min="88" max="342" width="1.140625" style="26"/>
    <col min="343" max="343" width="10.42578125" style="26" customWidth="1"/>
    <col min="344" max="598" width="1.140625" style="26"/>
    <col min="599" max="599" width="10.42578125" style="26" customWidth="1"/>
    <col min="600" max="854" width="1.140625" style="26"/>
    <col min="855" max="855" width="10.42578125" style="26" customWidth="1"/>
    <col min="856" max="1110" width="1.140625" style="26"/>
    <col min="1111" max="1111" width="10.42578125" style="26" customWidth="1"/>
    <col min="1112" max="1366" width="1.140625" style="26"/>
    <col min="1367" max="1367" width="10.42578125" style="26" customWidth="1"/>
    <col min="1368" max="1622" width="1.140625" style="26"/>
    <col min="1623" max="1623" width="10.42578125" style="26" customWidth="1"/>
    <col min="1624" max="1878" width="1.140625" style="26"/>
    <col min="1879" max="1879" width="10.42578125" style="26" customWidth="1"/>
    <col min="1880" max="2134" width="1.140625" style="26"/>
    <col min="2135" max="2135" width="10.42578125" style="26" customWidth="1"/>
    <col min="2136" max="2390" width="1.140625" style="26"/>
    <col min="2391" max="2391" width="10.42578125" style="26" customWidth="1"/>
    <col min="2392" max="2646" width="1.140625" style="26"/>
    <col min="2647" max="2647" width="10.42578125" style="26" customWidth="1"/>
    <col min="2648" max="2902" width="1.140625" style="26"/>
    <col min="2903" max="2903" width="10.42578125" style="26" customWidth="1"/>
    <col min="2904" max="3158" width="1.140625" style="26"/>
    <col min="3159" max="3159" width="10.42578125" style="26" customWidth="1"/>
    <col min="3160" max="3414" width="1.140625" style="26"/>
    <col min="3415" max="3415" width="10.42578125" style="26" customWidth="1"/>
    <col min="3416" max="3670" width="1.140625" style="26"/>
    <col min="3671" max="3671" width="10.42578125" style="26" customWidth="1"/>
    <col min="3672" max="3926" width="1.140625" style="26"/>
    <col min="3927" max="3927" width="10.42578125" style="26" customWidth="1"/>
    <col min="3928" max="4182" width="1.140625" style="26"/>
    <col min="4183" max="4183" width="10.42578125" style="26" customWidth="1"/>
    <col min="4184" max="4438" width="1.140625" style="26"/>
    <col min="4439" max="4439" width="10.42578125" style="26" customWidth="1"/>
    <col min="4440" max="4694" width="1.140625" style="26"/>
    <col min="4695" max="4695" width="10.42578125" style="26" customWidth="1"/>
    <col min="4696" max="4950" width="1.140625" style="26"/>
    <col min="4951" max="4951" width="10.42578125" style="26" customWidth="1"/>
    <col min="4952" max="5206" width="1.140625" style="26"/>
    <col min="5207" max="5207" width="10.42578125" style="26" customWidth="1"/>
    <col min="5208" max="5462" width="1.140625" style="26"/>
    <col min="5463" max="5463" width="10.42578125" style="26" customWidth="1"/>
    <col min="5464" max="5718" width="1.140625" style="26"/>
    <col min="5719" max="5719" width="10.42578125" style="26" customWidth="1"/>
    <col min="5720" max="5974" width="1.140625" style="26"/>
    <col min="5975" max="5975" width="10.42578125" style="26" customWidth="1"/>
    <col min="5976" max="6230" width="1.140625" style="26"/>
    <col min="6231" max="6231" width="10.42578125" style="26" customWidth="1"/>
    <col min="6232" max="6486" width="1.140625" style="26"/>
    <col min="6487" max="6487" width="10.42578125" style="26" customWidth="1"/>
    <col min="6488" max="6742" width="1.140625" style="26"/>
    <col min="6743" max="6743" width="10.42578125" style="26" customWidth="1"/>
    <col min="6744" max="6998" width="1.140625" style="26"/>
    <col min="6999" max="6999" width="10.42578125" style="26" customWidth="1"/>
    <col min="7000" max="7254" width="1.140625" style="26"/>
    <col min="7255" max="7255" width="10.42578125" style="26" customWidth="1"/>
    <col min="7256" max="7510" width="1.140625" style="26"/>
    <col min="7511" max="7511" width="10.42578125" style="26" customWidth="1"/>
    <col min="7512" max="7766" width="1.140625" style="26"/>
    <col min="7767" max="7767" width="10.42578125" style="26" customWidth="1"/>
    <col min="7768" max="8022" width="1.140625" style="26"/>
    <col min="8023" max="8023" width="10.42578125" style="26" customWidth="1"/>
    <col min="8024" max="8278" width="1.140625" style="26"/>
    <col min="8279" max="8279" width="10.42578125" style="26" customWidth="1"/>
    <col min="8280" max="8534" width="1.140625" style="26"/>
    <col min="8535" max="8535" width="10.42578125" style="26" customWidth="1"/>
    <col min="8536" max="8790" width="1.140625" style="26"/>
    <col min="8791" max="8791" width="10.42578125" style="26" customWidth="1"/>
    <col min="8792" max="9046" width="1.140625" style="26"/>
    <col min="9047" max="9047" width="10.42578125" style="26" customWidth="1"/>
    <col min="9048" max="9302" width="1.140625" style="26"/>
    <col min="9303" max="9303" width="10.42578125" style="26" customWidth="1"/>
    <col min="9304" max="9558" width="1.140625" style="26"/>
    <col min="9559" max="9559" width="10.42578125" style="26" customWidth="1"/>
    <col min="9560" max="9814" width="1.140625" style="26"/>
    <col min="9815" max="9815" width="10.42578125" style="26" customWidth="1"/>
    <col min="9816" max="10070" width="1.140625" style="26"/>
    <col min="10071" max="10071" width="10.42578125" style="26" customWidth="1"/>
    <col min="10072" max="10326" width="1.140625" style="26"/>
    <col min="10327" max="10327" width="10.42578125" style="26" customWidth="1"/>
    <col min="10328" max="10582" width="1.140625" style="26"/>
    <col min="10583" max="10583" width="10.42578125" style="26" customWidth="1"/>
    <col min="10584" max="10838" width="1.140625" style="26"/>
    <col min="10839" max="10839" width="10.42578125" style="26" customWidth="1"/>
    <col min="10840" max="11094" width="1.140625" style="26"/>
    <col min="11095" max="11095" width="10.42578125" style="26" customWidth="1"/>
    <col min="11096" max="11350" width="1.140625" style="26"/>
    <col min="11351" max="11351" width="10.42578125" style="26" customWidth="1"/>
    <col min="11352" max="11606" width="1.140625" style="26"/>
    <col min="11607" max="11607" width="10.42578125" style="26" customWidth="1"/>
    <col min="11608" max="11862" width="1.140625" style="26"/>
    <col min="11863" max="11863" width="10.42578125" style="26" customWidth="1"/>
    <col min="11864" max="12118" width="1.140625" style="26"/>
    <col min="12119" max="12119" width="10.42578125" style="26" customWidth="1"/>
    <col min="12120" max="12374" width="1.140625" style="26"/>
    <col min="12375" max="12375" width="10.42578125" style="26" customWidth="1"/>
    <col min="12376" max="12630" width="1.140625" style="26"/>
    <col min="12631" max="12631" width="10.42578125" style="26" customWidth="1"/>
    <col min="12632" max="12886" width="1.140625" style="26"/>
    <col min="12887" max="12887" width="10.42578125" style="26" customWidth="1"/>
    <col min="12888" max="13142" width="1.140625" style="26"/>
    <col min="13143" max="13143" width="10.42578125" style="26" customWidth="1"/>
    <col min="13144" max="13398" width="1.140625" style="26"/>
    <col min="13399" max="13399" width="10.42578125" style="26" customWidth="1"/>
    <col min="13400" max="13654" width="1.140625" style="26"/>
    <col min="13655" max="13655" width="10.42578125" style="26" customWidth="1"/>
    <col min="13656" max="13910" width="1.140625" style="26"/>
    <col min="13911" max="13911" width="10.42578125" style="26" customWidth="1"/>
    <col min="13912" max="14166" width="1.140625" style="26"/>
    <col min="14167" max="14167" width="10.42578125" style="26" customWidth="1"/>
    <col min="14168" max="14422" width="1.140625" style="26"/>
    <col min="14423" max="14423" width="10.42578125" style="26" customWidth="1"/>
    <col min="14424" max="14678" width="1.140625" style="26"/>
    <col min="14679" max="14679" width="10.42578125" style="26" customWidth="1"/>
    <col min="14680" max="14934" width="1.140625" style="26"/>
    <col min="14935" max="14935" width="10.42578125" style="26" customWidth="1"/>
    <col min="14936" max="15190" width="1.140625" style="26"/>
    <col min="15191" max="15191" width="10.42578125" style="26" customWidth="1"/>
    <col min="15192" max="15446" width="1.140625" style="26"/>
    <col min="15447" max="15447" width="10.42578125" style="26" customWidth="1"/>
    <col min="15448" max="15702" width="1.140625" style="26"/>
    <col min="15703" max="15703" width="10.42578125" style="26" customWidth="1"/>
    <col min="15704" max="15958" width="1.140625" style="26"/>
    <col min="15959" max="15959" width="10.42578125" style="26" customWidth="1"/>
    <col min="15960" max="16214" width="1.140625" style="26"/>
    <col min="16215" max="16215" width="10.42578125" style="26" customWidth="1"/>
    <col min="16216" max="16384" width="1.140625" style="26"/>
  </cols>
  <sheetData>
    <row r="1" spans="1:80" s="23" customFormat="1" ht="31.5" customHeight="1">
      <c r="A1" s="459" t="s">
        <v>527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  <c r="BY1" s="459"/>
      <c r="BZ1" s="459"/>
      <c r="CA1" s="459"/>
      <c r="CB1" s="459"/>
    </row>
    <row r="2" spans="1:80" s="25" customFormat="1" ht="9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75">
      <c r="A3" s="23" t="s">
        <v>172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381" t="s">
        <v>409</v>
      </c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</row>
    <row r="4" spans="1:80" s="25" customFormat="1" ht="9.7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15.75">
      <c r="A5" s="23" t="s">
        <v>86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382" t="s">
        <v>372</v>
      </c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82"/>
      <c r="BE5" s="382"/>
      <c r="BF5" s="382"/>
      <c r="BG5" s="382"/>
      <c r="BH5" s="382"/>
      <c r="BI5" s="382"/>
      <c r="BJ5" s="382"/>
      <c r="BK5" s="382"/>
      <c r="BL5" s="382"/>
      <c r="BM5" s="382"/>
      <c r="BN5" s="382"/>
      <c r="BO5" s="382"/>
      <c r="BP5" s="382"/>
      <c r="BQ5" s="382"/>
      <c r="BR5" s="382"/>
      <c r="BS5" s="382"/>
      <c r="BT5" s="382"/>
      <c r="BU5" s="382"/>
      <c r="BV5" s="382"/>
      <c r="BW5" s="382"/>
      <c r="BX5" s="382"/>
      <c r="BY5" s="382"/>
      <c r="BZ5" s="382"/>
      <c r="CA5" s="382"/>
      <c r="CB5" s="382"/>
    </row>
    <row r="7" spans="1:80">
      <c r="A7" s="377" t="s">
        <v>89</v>
      </c>
      <c r="B7" s="378"/>
      <c r="C7" s="378"/>
      <c r="D7" s="379"/>
      <c r="E7" s="377" t="s">
        <v>0</v>
      </c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9"/>
      <c r="AN7" s="377" t="s">
        <v>173</v>
      </c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9"/>
      <c r="BB7" s="377" t="s">
        <v>123</v>
      </c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9"/>
      <c r="BN7" s="377" t="s">
        <v>174</v>
      </c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9"/>
    </row>
    <row r="8" spans="1:80">
      <c r="A8" s="374" t="s">
        <v>96</v>
      </c>
      <c r="B8" s="375"/>
      <c r="C8" s="375"/>
      <c r="D8" s="376"/>
      <c r="E8" s="374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6"/>
      <c r="AN8" s="374" t="s">
        <v>175</v>
      </c>
      <c r="AO8" s="375"/>
      <c r="AP8" s="375"/>
      <c r="AQ8" s="375"/>
      <c r="AR8" s="375"/>
      <c r="AS8" s="375"/>
      <c r="AT8" s="375"/>
      <c r="AU8" s="375"/>
      <c r="AV8" s="375"/>
      <c r="AW8" s="375"/>
      <c r="AX8" s="375"/>
      <c r="AY8" s="375"/>
      <c r="AZ8" s="375"/>
      <c r="BA8" s="376"/>
      <c r="BB8" s="374" t="s">
        <v>133</v>
      </c>
      <c r="BC8" s="375"/>
      <c r="BD8" s="375"/>
      <c r="BE8" s="375"/>
      <c r="BF8" s="375"/>
      <c r="BG8" s="375"/>
      <c r="BH8" s="375"/>
      <c r="BI8" s="375"/>
      <c r="BJ8" s="375"/>
      <c r="BK8" s="375"/>
      <c r="BL8" s="375"/>
      <c r="BM8" s="376"/>
      <c r="BN8" s="374" t="s">
        <v>176</v>
      </c>
      <c r="BO8" s="375"/>
      <c r="BP8" s="375"/>
      <c r="BQ8" s="375"/>
      <c r="BR8" s="375"/>
      <c r="BS8" s="375"/>
      <c r="BT8" s="375"/>
      <c r="BU8" s="375"/>
      <c r="BV8" s="375"/>
      <c r="BW8" s="375"/>
      <c r="BX8" s="375"/>
      <c r="BY8" s="375"/>
      <c r="BZ8" s="375"/>
      <c r="CA8" s="375"/>
      <c r="CB8" s="376"/>
    </row>
    <row r="9" spans="1:80">
      <c r="A9" s="374"/>
      <c r="B9" s="375"/>
      <c r="C9" s="375"/>
      <c r="D9" s="376"/>
      <c r="E9" s="374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6"/>
      <c r="AN9" s="374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6"/>
      <c r="BB9" s="374"/>
      <c r="BC9" s="375"/>
      <c r="BD9" s="375"/>
      <c r="BE9" s="375"/>
      <c r="BF9" s="375"/>
      <c r="BG9" s="375"/>
      <c r="BH9" s="375"/>
      <c r="BI9" s="375"/>
      <c r="BJ9" s="375"/>
      <c r="BK9" s="375"/>
      <c r="BL9" s="375"/>
      <c r="BM9" s="376"/>
      <c r="BN9" s="374" t="s">
        <v>177</v>
      </c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75"/>
      <c r="CA9" s="375"/>
      <c r="CB9" s="376"/>
    </row>
    <row r="10" spans="1:80">
      <c r="A10" s="383">
        <v>1</v>
      </c>
      <c r="B10" s="384"/>
      <c r="C10" s="384"/>
      <c r="D10" s="385"/>
      <c r="E10" s="383">
        <v>2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5"/>
      <c r="AN10" s="383">
        <v>3</v>
      </c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5"/>
      <c r="BB10" s="383">
        <v>4</v>
      </c>
      <c r="BC10" s="384"/>
      <c r="BD10" s="384"/>
      <c r="BE10" s="384"/>
      <c r="BF10" s="384"/>
      <c r="BG10" s="384"/>
      <c r="BH10" s="384"/>
      <c r="BI10" s="384"/>
      <c r="BJ10" s="384"/>
      <c r="BK10" s="384"/>
      <c r="BL10" s="384"/>
      <c r="BM10" s="385"/>
      <c r="BN10" s="383">
        <v>5</v>
      </c>
      <c r="BO10" s="384"/>
      <c r="BP10" s="384"/>
      <c r="BQ10" s="384"/>
      <c r="BR10" s="384"/>
      <c r="BS10" s="384"/>
      <c r="BT10" s="384"/>
      <c r="BU10" s="384"/>
      <c r="BV10" s="384"/>
      <c r="BW10" s="384"/>
      <c r="BX10" s="384"/>
      <c r="BY10" s="384"/>
      <c r="BZ10" s="384"/>
      <c r="CA10" s="384"/>
      <c r="CB10" s="385"/>
    </row>
    <row r="11" spans="1:80" ht="64.5" customHeight="1">
      <c r="A11" s="398">
        <v>1</v>
      </c>
      <c r="B11" s="399"/>
      <c r="C11" s="399"/>
      <c r="D11" s="400"/>
      <c r="E11" s="386" t="s">
        <v>408</v>
      </c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8"/>
      <c r="AN11" s="477">
        <v>4</v>
      </c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9"/>
      <c r="BB11" s="398">
        <v>5000</v>
      </c>
      <c r="BC11" s="399"/>
      <c r="BD11" s="399"/>
      <c r="BE11" s="399"/>
      <c r="BF11" s="399"/>
      <c r="BG11" s="399"/>
      <c r="BH11" s="399"/>
      <c r="BI11" s="399"/>
      <c r="BJ11" s="399"/>
      <c r="BK11" s="399"/>
      <c r="BL11" s="399"/>
      <c r="BM11" s="400"/>
      <c r="BN11" s="444">
        <f>AN11*BB11</f>
        <v>20000</v>
      </c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6"/>
    </row>
    <row r="12" spans="1:80">
      <c r="A12" s="438"/>
      <c r="B12" s="439"/>
      <c r="C12" s="439"/>
      <c r="D12" s="440"/>
      <c r="E12" s="404" t="s">
        <v>119</v>
      </c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6"/>
      <c r="AN12" s="410" t="s">
        <v>9</v>
      </c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  <c r="AZ12" s="411"/>
      <c r="BA12" s="412"/>
      <c r="BB12" s="398" t="s">
        <v>9</v>
      </c>
      <c r="BC12" s="399"/>
      <c r="BD12" s="399"/>
      <c r="BE12" s="399"/>
      <c r="BF12" s="399"/>
      <c r="BG12" s="399"/>
      <c r="BH12" s="399"/>
      <c r="BI12" s="399"/>
      <c r="BJ12" s="399"/>
      <c r="BK12" s="399"/>
      <c r="BL12" s="399"/>
      <c r="BM12" s="400"/>
      <c r="BN12" s="444">
        <f>BN11</f>
        <v>20000</v>
      </c>
      <c r="BO12" s="445"/>
      <c r="BP12" s="445"/>
      <c r="BQ12" s="445"/>
      <c r="BR12" s="445"/>
      <c r="BS12" s="445"/>
      <c r="BT12" s="445"/>
      <c r="BU12" s="445"/>
      <c r="BV12" s="445"/>
      <c r="BW12" s="445"/>
      <c r="BX12" s="445"/>
      <c r="BY12" s="445"/>
      <c r="BZ12" s="445"/>
      <c r="CA12" s="445"/>
      <c r="CB12" s="446"/>
    </row>
    <row r="13" spans="1:80">
      <c r="A13" s="438"/>
      <c r="B13" s="439"/>
      <c r="C13" s="439"/>
      <c r="D13" s="440"/>
      <c r="E13" s="404" t="s">
        <v>120</v>
      </c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6"/>
      <c r="AN13" s="410" t="s">
        <v>9</v>
      </c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2"/>
      <c r="BB13" s="398" t="s">
        <v>9</v>
      </c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400"/>
      <c r="BN13" s="463">
        <f>BN12</f>
        <v>20000</v>
      </c>
      <c r="BO13" s="464"/>
      <c r="BP13" s="464"/>
      <c r="BQ13" s="464"/>
      <c r="BR13" s="464"/>
      <c r="BS13" s="464"/>
      <c r="BT13" s="464"/>
      <c r="BU13" s="464"/>
      <c r="BV13" s="464"/>
      <c r="BW13" s="464"/>
      <c r="BX13" s="464"/>
      <c r="BY13" s="464"/>
      <c r="BZ13" s="464"/>
      <c r="CA13" s="464"/>
      <c r="CB13" s="465"/>
    </row>
    <row r="14" spans="1:80" s="23" customFormat="1" ht="33" customHeight="1">
      <c r="A14" s="480" t="s">
        <v>528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</row>
    <row r="15" spans="1:80" s="25" customFormat="1" ht="9.7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5.75">
      <c r="A16" s="23" t="s">
        <v>172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81" t="s">
        <v>178</v>
      </c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381"/>
      <c r="BT16" s="381"/>
      <c r="BU16" s="381"/>
      <c r="BV16" s="381"/>
      <c r="BW16" s="381"/>
      <c r="BX16" s="381"/>
      <c r="BY16" s="381"/>
      <c r="BZ16" s="381"/>
      <c r="CA16" s="381"/>
      <c r="CB16" s="381"/>
    </row>
    <row r="17" spans="1:87" s="25" customFormat="1" ht="9.7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7" s="23" customFormat="1" ht="29.25" customHeight="1">
      <c r="A18" s="23" t="s">
        <v>86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481" t="s">
        <v>87</v>
      </c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2"/>
      <c r="BM18" s="482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</row>
    <row r="20" spans="1:87">
      <c r="A20" s="377" t="s">
        <v>89</v>
      </c>
      <c r="B20" s="378"/>
      <c r="C20" s="378"/>
      <c r="D20" s="379"/>
      <c r="E20" s="377" t="s">
        <v>121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9"/>
      <c r="AN20" s="377" t="s">
        <v>179</v>
      </c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9"/>
      <c r="BB20" s="377" t="s">
        <v>180</v>
      </c>
      <c r="BC20" s="378"/>
      <c r="BD20" s="378"/>
      <c r="BE20" s="378"/>
      <c r="BF20" s="378"/>
      <c r="BG20" s="378"/>
      <c r="BH20" s="378"/>
      <c r="BI20" s="379"/>
      <c r="BJ20" s="377" t="s">
        <v>181</v>
      </c>
      <c r="BK20" s="378"/>
      <c r="BL20" s="378"/>
      <c r="BM20" s="378"/>
      <c r="BN20" s="378"/>
      <c r="BO20" s="378"/>
      <c r="BP20" s="378"/>
      <c r="BQ20" s="378"/>
      <c r="BR20" s="378"/>
      <c r="BS20" s="378"/>
      <c r="BT20" s="378"/>
      <c r="BU20" s="378"/>
      <c r="BV20" s="378"/>
      <c r="BW20" s="378"/>
      <c r="BX20" s="378"/>
      <c r="BY20" s="378"/>
      <c r="BZ20" s="378"/>
      <c r="CA20" s="378"/>
      <c r="CB20" s="379"/>
    </row>
    <row r="21" spans="1:87">
      <c r="A21" s="374" t="s">
        <v>96</v>
      </c>
      <c r="B21" s="375"/>
      <c r="C21" s="375"/>
      <c r="D21" s="376"/>
      <c r="E21" s="374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6"/>
      <c r="AN21" s="374" t="s">
        <v>182</v>
      </c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6"/>
      <c r="BB21" s="374" t="s">
        <v>183</v>
      </c>
      <c r="BC21" s="375"/>
      <c r="BD21" s="375"/>
      <c r="BE21" s="375"/>
      <c r="BF21" s="375"/>
      <c r="BG21" s="375"/>
      <c r="BH21" s="375"/>
      <c r="BI21" s="376"/>
      <c r="BJ21" s="374" t="s">
        <v>184</v>
      </c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5"/>
      <c r="BW21" s="375"/>
      <c r="BX21" s="375"/>
      <c r="BY21" s="375"/>
      <c r="BZ21" s="375"/>
      <c r="CA21" s="375"/>
      <c r="CB21" s="376"/>
    </row>
    <row r="22" spans="1:87">
      <c r="A22" s="374"/>
      <c r="B22" s="375"/>
      <c r="C22" s="375"/>
      <c r="D22" s="376"/>
      <c r="E22" s="374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6"/>
      <c r="AN22" s="374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6"/>
      <c r="BB22" s="374"/>
      <c r="BC22" s="375"/>
      <c r="BD22" s="375"/>
      <c r="BE22" s="375"/>
      <c r="BF22" s="375"/>
      <c r="BG22" s="375"/>
      <c r="BH22" s="375"/>
      <c r="BI22" s="376"/>
      <c r="BJ22" s="374" t="s">
        <v>185</v>
      </c>
      <c r="BK22" s="375"/>
      <c r="BL22" s="375"/>
      <c r="BM22" s="375"/>
      <c r="BN22" s="375"/>
      <c r="BO22" s="375"/>
      <c r="BP22" s="375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6"/>
    </row>
    <row r="23" spans="1:87">
      <c r="A23" s="374"/>
      <c r="B23" s="375"/>
      <c r="C23" s="375"/>
      <c r="D23" s="376"/>
      <c r="E23" s="374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6"/>
      <c r="AN23" s="374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6"/>
      <c r="BB23" s="374"/>
      <c r="BC23" s="375"/>
      <c r="BD23" s="375"/>
      <c r="BE23" s="375"/>
      <c r="BF23" s="375"/>
      <c r="BG23" s="375"/>
      <c r="BH23" s="375"/>
      <c r="BI23" s="376"/>
      <c r="BJ23" s="374" t="s">
        <v>186</v>
      </c>
      <c r="BK23" s="375"/>
      <c r="BL23" s="375"/>
      <c r="BM23" s="375"/>
      <c r="BN23" s="375"/>
      <c r="BO23" s="375"/>
      <c r="BP23" s="37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6"/>
    </row>
    <row r="24" spans="1:87">
      <c r="A24" s="383">
        <v>1</v>
      </c>
      <c r="B24" s="384"/>
      <c r="C24" s="384"/>
      <c r="D24" s="385"/>
      <c r="E24" s="383">
        <v>2</v>
      </c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5"/>
      <c r="AN24" s="383">
        <v>3</v>
      </c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5"/>
      <c r="BB24" s="383">
        <v>4</v>
      </c>
      <c r="BC24" s="384"/>
      <c r="BD24" s="384"/>
      <c r="BE24" s="384"/>
      <c r="BF24" s="384"/>
      <c r="BG24" s="384"/>
      <c r="BH24" s="384"/>
      <c r="BI24" s="385"/>
      <c r="BJ24" s="383">
        <v>5</v>
      </c>
      <c r="BK24" s="384"/>
      <c r="BL24" s="384"/>
      <c r="BM24" s="384"/>
      <c r="BN24" s="384"/>
      <c r="BO24" s="384"/>
      <c r="BP24" s="384"/>
      <c r="BQ24" s="384"/>
      <c r="BR24" s="384"/>
      <c r="BS24" s="384"/>
      <c r="BT24" s="384"/>
      <c r="BU24" s="384"/>
      <c r="BV24" s="384"/>
      <c r="BW24" s="384"/>
      <c r="BX24" s="384"/>
      <c r="BY24" s="384"/>
      <c r="BZ24" s="384"/>
      <c r="CA24" s="384"/>
      <c r="CB24" s="385"/>
    </row>
    <row r="25" spans="1:87">
      <c r="A25" s="410">
        <v>1</v>
      </c>
      <c r="B25" s="411"/>
      <c r="C25" s="411"/>
      <c r="D25" s="412"/>
      <c r="E25" s="438" t="s">
        <v>187</v>
      </c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39"/>
      <c r="AK25" s="439"/>
      <c r="AL25" s="439"/>
      <c r="AM25" s="440"/>
      <c r="AN25" s="410">
        <v>10570985</v>
      </c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  <c r="AZ25" s="411"/>
      <c r="BA25" s="412"/>
      <c r="BB25" s="398">
        <v>1.5</v>
      </c>
      <c r="BC25" s="399"/>
      <c r="BD25" s="399"/>
      <c r="BE25" s="399"/>
      <c r="BF25" s="399"/>
      <c r="BG25" s="399"/>
      <c r="BH25" s="399"/>
      <c r="BI25" s="400"/>
      <c r="BJ25" s="444">
        <f>AN25*BB25/100+20.22</f>
        <v>158584.995</v>
      </c>
      <c r="BK25" s="445"/>
      <c r="BL25" s="445"/>
      <c r="BM25" s="445"/>
      <c r="BN25" s="445"/>
      <c r="BO25" s="445"/>
      <c r="BP25" s="445"/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6"/>
      <c r="CI25" s="26">
        <f>56811/1.5*100</f>
        <v>3787400</v>
      </c>
    </row>
    <row r="26" spans="1:87">
      <c r="A26" s="410">
        <v>2</v>
      </c>
      <c r="B26" s="411"/>
      <c r="C26" s="411"/>
      <c r="D26" s="412"/>
      <c r="E26" s="438" t="s">
        <v>291</v>
      </c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40"/>
      <c r="AN26" s="410">
        <v>0</v>
      </c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2"/>
      <c r="BB26" s="398">
        <v>0</v>
      </c>
      <c r="BC26" s="399"/>
      <c r="BD26" s="399"/>
      <c r="BE26" s="399"/>
      <c r="BF26" s="399"/>
      <c r="BG26" s="399"/>
      <c r="BH26" s="399"/>
      <c r="BI26" s="400"/>
      <c r="BJ26" s="444">
        <v>4500</v>
      </c>
      <c r="BK26" s="445"/>
      <c r="BL26" s="445"/>
      <c r="BM26" s="445"/>
      <c r="BN26" s="445"/>
      <c r="BO26" s="445"/>
      <c r="BP26" s="445"/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6"/>
    </row>
    <row r="27" spans="1:87">
      <c r="A27" s="410">
        <v>3</v>
      </c>
      <c r="B27" s="411"/>
      <c r="C27" s="411"/>
      <c r="D27" s="412"/>
      <c r="E27" s="386" t="s">
        <v>277</v>
      </c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7"/>
      <c r="AL27" s="387"/>
      <c r="AM27" s="388"/>
      <c r="AN27" s="410">
        <v>122.4</v>
      </c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2"/>
      <c r="BB27" s="398">
        <v>40</v>
      </c>
      <c r="BC27" s="399"/>
      <c r="BD27" s="399"/>
      <c r="BE27" s="399"/>
      <c r="BF27" s="399"/>
      <c r="BG27" s="399"/>
      <c r="BH27" s="399"/>
      <c r="BI27" s="400"/>
      <c r="BJ27" s="444">
        <f>AN27*BB27</f>
        <v>4896</v>
      </c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6"/>
    </row>
    <row r="28" spans="1:87" ht="38.25" customHeight="1">
      <c r="A28" s="420">
        <v>4</v>
      </c>
      <c r="B28" s="421"/>
      <c r="C28" s="421"/>
      <c r="D28" s="422"/>
      <c r="E28" s="466" t="s">
        <v>188</v>
      </c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8"/>
      <c r="AN28" s="420"/>
      <c r="AO28" s="421"/>
      <c r="AP28" s="421"/>
      <c r="AQ28" s="421"/>
      <c r="AR28" s="421"/>
      <c r="AS28" s="421"/>
      <c r="AT28" s="421"/>
      <c r="AU28" s="421"/>
      <c r="AV28" s="421"/>
      <c r="AW28" s="421"/>
      <c r="AX28" s="421"/>
      <c r="AY28" s="421"/>
      <c r="AZ28" s="421"/>
      <c r="BA28" s="422"/>
      <c r="BB28" s="383"/>
      <c r="BC28" s="384"/>
      <c r="BD28" s="384"/>
      <c r="BE28" s="384"/>
      <c r="BF28" s="384"/>
      <c r="BG28" s="384"/>
      <c r="BH28" s="384"/>
      <c r="BI28" s="385"/>
      <c r="BJ28" s="469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1"/>
    </row>
    <row r="29" spans="1:87">
      <c r="A29" s="438"/>
      <c r="B29" s="439"/>
      <c r="C29" s="439"/>
      <c r="D29" s="440"/>
      <c r="E29" s="404" t="s">
        <v>119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6"/>
      <c r="AN29" s="398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400"/>
      <c r="BB29" s="398" t="s">
        <v>9</v>
      </c>
      <c r="BC29" s="399"/>
      <c r="BD29" s="399"/>
      <c r="BE29" s="399"/>
      <c r="BF29" s="399"/>
      <c r="BG29" s="399"/>
      <c r="BH29" s="399"/>
      <c r="BI29" s="400"/>
      <c r="BJ29" s="444">
        <f>SUM(BJ25:CB28)</f>
        <v>167980.995</v>
      </c>
      <c r="BK29" s="445"/>
      <c r="BL29" s="445"/>
      <c r="BM29" s="445"/>
      <c r="BN29" s="445"/>
      <c r="BO29" s="445"/>
      <c r="BP29" s="445"/>
      <c r="BQ29" s="445"/>
      <c r="BR29" s="445"/>
      <c r="BS29" s="445"/>
      <c r="BT29" s="445"/>
      <c r="BU29" s="445"/>
      <c r="BV29" s="445"/>
      <c r="BW29" s="445"/>
      <c r="BX29" s="445"/>
      <c r="BY29" s="445"/>
      <c r="BZ29" s="445"/>
      <c r="CA29" s="445"/>
      <c r="CB29" s="446"/>
    </row>
    <row r="30" spans="1:87">
      <c r="A30" s="438"/>
      <c r="B30" s="439"/>
      <c r="C30" s="439"/>
      <c r="D30" s="440"/>
      <c r="E30" s="404" t="s">
        <v>120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6"/>
      <c r="AN30" s="398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400"/>
      <c r="BB30" s="398" t="s">
        <v>9</v>
      </c>
      <c r="BC30" s="399"/>
      <c r="BD30" s="399"/>
      <c r="BE30" s="399"/>
      <c r="BF30" s="399"/>
      <c r="BG30" s="399"/>
      <c r="BH30" s="399"/>
      <c r="BI30" s="400"/>
      <c r="BJ30" s="463">
        <f>BJ29</f>
        <v>167980.995</v>
      </c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5"/>
    </row>
    <row r="31" spans="1:87" s="17" customFormat="1" ht="15.75"/>
    <row r="32" spans="1:87" s="23" customFormat="1" ht="35.25" customHeight="1">
      <c r="A32" s="459" t="s">
        <v>529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</row>
    <row r="33" spans="1:80" s="25" customFormat="1" ht="9.7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5.75">
      <c r="A34" s="23" t="s">
        <v>172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</row>
    <row r="35" spans="1:80" s="25" customFormat="1" ht="9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5.75">
      <c r="A36" s="23" t="s">
        <v>86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</row>
    <row r="38" spans="1:80">
      <c r="A38" s="377" t="s">
        <v>89</v>
      </c>
      <c r="B38" s="378"/>
      <c r="C38" s="378"/>
      <c r="D38" s="379"/>
      <c r="E38" s="377" t="s">
        <v>0</v>
      </c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9"/>
      <c r="AN38" s="377" t="s">
        <v>173</v>
      </c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9"/>
      <c r="BB38" s="377" t="s">
        <v>123</v>
      </c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9"/>
      <c r="BN38" s="377" t="s">
        <v>174</v>
      </c>
      <c r="BO38" s="378"/>
      <c r="BP38" s="378"/>
      <c r="BQ38" s="378"/>
      <c r="BR38" s="378"/>
      <c r="BS38" s="378"/>
      <c r="BT38" s="378"/>
      <c r="BU38" s="378"/>
      <c r="BV38" s="378"/>
      <c r="BW38" s="378"/>
      <c r="BX38" s="378"/>
      <c r="BY38" s="378"/>
      <c r="BZ38" s="378"/>
      <c r="CA38" s="378"/>
      <c r="CB38" s="379"/>
    </row>
    <row r="39" spans="1:80">
      <c r="A39" s="374" t="s">
        <v>96</v>
      </c>
      <c r="B39" s="375"/>
      <c r="C39" s="375"/>
      <c r="D39" s="376"/>
      <c r="E39" s="374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6"/>
      <c r="AN39" s="374" t="s">
        <v>175</v>
      </c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6"/>
      <c r="BB39" s="374" t="s">
        <v>133</v>
      </c>
      <c r="BC39" s="375"/>
      <c r="BD39" s="375"/>
      <c r="BE39" s="375"/>
      <c r="BF39" s="375"/>
      <c r="BG39" s="375"/>
      <c r="BH39" s="375"/>
      <c r="BI39" s="375"/>
      <c r="BJ39" s="375"/>
      <c r="BK39" s="375"/>
      <c r="BL39" s="375"/>
      <c r="BM39" s="376"/>
      <c r="BN39" s="374" t="s">
        <v>176</v>
      </c>
      <c r="BO39" s="375"/>
      <c r="BP39" s="375"/>
      <c r="BQ39" s="375"/>
      <c r="BR39" s="375"/>
      <c r="BS39" s="375"/>
      <c r="BT39" s="375"/>
      <c r="BU39" s="375"/>
      <c r="BV39" s="375"/>
      <c r="BW39" s="375"/>
      <c r="BX39" s="375"/>
      <c r="BY39" s="375"/>
      <c r="BZ39" s="375"/>
      <c r="CA39" s="375"/>
      <c r="CB39" s="376"/>
    </row>
    <row r="40" spans="1:80">
      <c r="A40" s="374"/>
      <c r="B40" s="375"/>
      <c r="C40" s="375"/>
      <c r="D40" s="376"/>
      <c r="E40" s="374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6"/>
      <c r="AN40" s="374"/>
      <c r="AO40" s="375"/>
      <c r="AP40" s="375"/>
      <c r="AQ40" s="375"/>
      <c r="AR40" s="375"/>
      <c r="AS40" s="375"/>
      <c r="AT40" s="375"/>
      <c r="AU40" s="375"/>
      <c r="AV40" s="375"/>
      <c r="AW40" s="375"/>
      <c r="AX40" s="375"/>
      <c r="AY40" s="375"/>
      <c r="AZ40" s="375"/>
      <c r="BA40" s="376"/>
      <c r="BB40" s="374"/>
      <c r="BC40" s="375"/>
      <c r="BD40" s="375"/>
      <c r="BE40" s="375"/>
      <c r="BF40" s="375"/>
      <c r="BG40" s="375"/>
      <c r="BH40" s="375"/>
      <c r="BI40" s="375"/>
      <c r="BJ40" s="375"/>
      <c r="BK40" s="375"/>
      <c r="BL40" s="375"/>
      <c r="BM40" s="376"/>
      <c r="BN40" s="374" t="s">
        <v>177</v>
      </c>
      <c r="BO40" s="375"/>
      <c r="BP40" s="375"/>
      <c r="BQ40" s="375"/>
      <c r="BR40" s="375"/>
      <c r="BS40" s="375"/>
      <c r="BT40" s="375"/>
      <c r="BU40" s="375"/>
      <c r="BV40" s="375"/>
      <c r="BW40" s="375"/>
      <c r="BX40" s="375"/>
      <c r="BY40" s="375"/>
      <c r="BZ40" s="375"/>
      <c r="CA40" s="375"/>
      <c r="CB40" s="376"/>
    </row>
    <row r="41" spans="1:80">
      <c r="A41" s="383">
        <v>1</v>
      </c>
      <c r="B41" s="384"/>
      <c r="C41" s="384"/>
      <c r="D41" s="385"/>
      <c r="E41" s="383">
        <v>2</v>
      </c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5"/>
      <c r="AN41" s="383">
        <v>3</v>
      </c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5"/>
      <c r="BB41" s="383">
        <v>4</v>
      </c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5"/>
      <c r="BN41" s="383">
        <v>5</v>
      </c>
      <c r="BO41" s="384"/>
      <c r="BP41" s="384"/>
      <c r="BQ41" s="384"/>
      <c r="BR41" s="384"/>
      <c r="BS41" s="384"/>
      <c r="BT41" s="384"/>
      <c r="BU41" s="384"/>
      <c r="BV41" s="384"/>
      <c r="BW41" s="384"/>
      <c r="BX41" s="384"/>
      <c r="BY41" s="384"/>
      <c r="BZ41" s="384"/>
      <c r="CA41" s="384"/>
      <c r="CB41" s="385"/>
    </row>
    <row r="42" spans="1:80">
      <c r="A42" s="438"/>
      <c r="B42" s="439"/>
      <c r="C42" s="439"/>
      <c r="D42" s="440"/>
      <c r="E42" s="438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40"/>
      <c r="AN42" s="472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4"/>
      <c r="BB42" s="404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  <c r="BM42" s="406"/>
      <c r="BN42" s="472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4"/>
    </row>
    <row r="43" spans="1:80">
      <c r="A43" s="438"/>
      <c r="B43" s="439"/>
      <c r="C43" s="439"/>
      <c r="D43" s="440"/>
      <c r="E43" s="438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40"/>
      <c r="AN43" s="472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4"/>
      <c r="BB43" s="404"/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406"/>
      <c r="BN43" s="472"/>
      <c r="BO43" s="473"/>
      <c r="BP43" s="473"/>
      <c r="BQ43" s="473"/>
      <c r="BR43" s="473"/>
      <c r="BS43" s="473"/>
      <c r="BT43" s="473"/>
      <c r="BU43" s="473"/>
      <c r="BV43" s="473"/>
      <c r="BW43" s="473"/>
      <c r="BX43" s="473"/>
      <c r="BY43" s="473"/>
      <c r="BZ43" s="473"/>
      <c r="CA43" s="473"/>
      <c r="CB43" s="474"/>
    </row>
    <row r="44" spans="1:80">
      <c r="A44" s="438"/>
      <c r="B44" s="439"/>
      <c r="C44" s="439"/>
      <c r="D44" s="440"/>
      <c r="E44" s="404" t="s">
        <v>119</v>
      </c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6"/>
      <c r="AN44" s="410" t="s">
        <v>9</v>
      </c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  <c r="AY44" s="411"/>
      <c r="AZ44" s="411"/>
      <c r="BA44" s="412"/>
      <c r="BB44" s="398" t="s">
        <v>9</v>
      </c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400"/>
      <c r="BN44" s="472">
        <v>0</v>
      </c>
      <c r="BO44" s="473"/>
      <c r="BP44" s="473"/>
      <c r="BQ44" s="473"/>
      <c r="BR44" s="473"/>
      <c r="BS44" s="473"/>
      <c r="BT44" s="473"/>
      <c r="BU44" s="473"/>
      <c r="BV44" s="473"/>
      <c r="BW44" s="473"/>
      <c r="BX44" s="473"/>
      <c r="BY44" s="473"/>
      <c r="BZ44" s="473"/>
      <c r="CA44" s="473"/>
      <c r="CB44" s="474"/>
    </row>
    <row r="45" spans="1:80" s="17" customFormat="1" ht="15.75"/>
    <row r="46" spans="1:80" s="23" customFormat="1" ht="15.75">
      <c r="A46" s="380" t="s">
        <v>189</v>
      </c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</row>
    <row r="47" spans="1:80" s="23" customFormat="1" ht="31.5" customHeight="1">
      <c r="A47" s="459" t="s">
        <v>530</v>
      </c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  <c r="AA47" s="459"/>
      <c r="AB47" s="459"/>
      <c r="AC47" s="459"/>
      <c r="AD47" s="459"/>
      <c r="AE47" s="459"/>
      <c r="AF47" s="459"/>
      <c r="AG47" s="459"/>
      <c r="AH47" s="459"/>
      <c r="AI47" s="459"/>
      <c r="AJ47" s="459"/>
      <c r="AK47" s="459"/>
      <c r="AL47" s="459"/>
      <c r="AM47" s="459"/>
      <c r="AN47" s="459"/>
      <c r="AO47" s="459"/>
      <c r="AP47" s="459"/>
      <c r="AQ47" s="459"/>
      <c r="AR47" s="459"/>
      <c r="AS47" s="459"/>
      <c r="AT47" s="459"/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59"/>
      <c r="BF47" s="459"/>
      <c r="BG47" s="459"/>
      <c r="BH47" s="459"/>
      <c r="BI47" s="459"/>
      <c r="BJ47" s="459"/>
      <c r="BK47" s="459"/>
      <c r="BL47" s="459"/>
      <c r="BM47" s="459"/>
      <c r="BN47" s="459"/>
      <c r="BO47" s="459"/>
      <c r="BP47" s="459"/>
      <c r="BQ47" s="459"/>
      <c r="BR47" s="459"/>
      <c r="BS47" s="459"/>
      <c r="BT47" s="459"/>
      <c r="BU47" s="459"/>
      <c r="BV47" s="459"/>
      <c r="BW47" s="459"/>
      <c r="BX47" s="459"/>
      <c r="BY47" s="459"/>
      <c r="BZ47" s="459"/>
      <c r="CA47" s="459"/>
      <c r="CB47" s="459"/>
    </row>
    <row r="48" spans="1:80" s="25" customFormat="1" ht="9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5.75">
      <c r="A49" s="23" t="s">
        <v>172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75"/>
      <c r="BM49" s="475"/>
      <c r="BN49" s="475"/>
      <c r="BO49" s="475"/>
      <c r="BP49" s="475"/>
      <c r="BQ49" s="475"/>
      <c r="BR49" s="475"/>
      <c r="BS49" s="475"/>
      <c r="BT49" s="475"/>
      <c r="BU49" s="475"/>
      <c r="BV49" s="475"/>
      <c r="BW49" s="475"/>
      <c r="BX49" s="475"/>
      <c r="BY49" s="475"/>
      <c r="BZ49" s="475"/>
      <c r="CA49" s="475"/>
      <c r="CB49" s="475"/>
    </row>
    <row r="50" spans="1:80" s="25" customFormat="1" ht="9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5.75">
      <c r="A51" s="23" t="s">
        <v>86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476"/>
      <c r="AI51" s="476"/>
      <c r="AJ51" s="476"/>
      <c r="AK51" s="476"/>
      <c r="AL51" s="476"/>
      <c r="AM51" s="476"/>
      <c r="AN51" s="476"/>
      <c r="AO51" s="476"/>
      <c r="AP51" s="476"/>
      <c r="AQ51" s="476"/>
      <c r="AR51" s="476"/>
      <c r="AS51" s="476"/>
      <c r="AT51" s="476"/>
      <c r="AU51" s="476"/>
      <c r="AV51" s="476"/>
      <c r="AW51" s="476"/>
      <c r="AX51" s="476"/>
      <c r="AY51" s="476"/>
      <c r="AZ51" s="476"/>
      <c r="BA51" s="476"/>
      <c r="BB51" s="476"/>
      <c r="BC51" s="476"/>
      <c r="BD51" s="476"/>
      <c r="BE51" s="476"/>
      <c r="BF51" s="476"/>
      <c r="BG51" s="476"/>
      <c r="BH51" s="476"/>
      <c r="BI51" s="476"/>
      <c r="BJ51" s="476"/>
      <c r="BK51" s="476"/>
      <c r="BL51" s="476"/>
      <c r="BM51" s="476"/>
      <c r="BN51" s="476"/>
      <c r="BO51" s="476"/>
      <c r="BP51" s="476"/>
      <c r="BQ51" s="476"/>
      <c r="BR51" s="476"/>
      <c r="BS51" s="476"/>
      <c r="BT51" s="476"/>
      <c r="BU51" s="476"/>
      <c r="BV51" s="476"/>
      <c r="BW51" s="476"/>
      <c r="BX51" s="476"/>
      <c r="BY51" s="476"/>
      <c r="BZ51" s="476"/>
      <c r="CA51" s="476"/>
      <c r="CB51" s="476"/>
    </row>
    <row r="53" spans="1:80">
      <c r="A53" s="377" t="s">
        <v>89</v>
      </c>
      <c r="B53" s="378"/>
      <c r="C53" s="378"/>
      <c r="D53" s="379"/>
      <c r="E53" s="377" t="s">
        <v>0</v>
      </c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9"/>
      <c r="AN53" s="377" t="s">
        <v>173</v>
      </c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9"/>
      <c r="BB53" s="377" t="s">
        <v>123</v>
      </c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BM53" s="379"/>
      <c r="BN53" s="377" t="s">
        <v>174</v>
      </c>
      <c r="BO53" s="378"/>
      <c r="BP53" s="378"/>
      <c r="BQ53" s="378"/>
      <c r="BR53" s="378"/>
      <c r="BS53" s="378"/>
      <c r="BT53" s="378"/>
      <c r="BU53" s="378"/>
      <c r="BV53" s="378"/>
      <c r="BW53" s="378"/>
      <c r="BX53" s="378"/>
      <c r="BY53" s="378"/>
      <c r="BZ53" s="378"/>
      <c r="CA53" s="378"/>
      <c r="CB53" s="379"/>
    </row>
    <row r="54" spans="1:80">
      <c r="A54" s="374" t="s">
        <v>96</v>
      </c>
      <c r="B54" s="375"/>
      <c r="C54" s="375"/>
      <c r="D54" s="376"/>
      <c r="E54" s="374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6"/>
      <c r="AN54" s="374" t="s">
        <v>175</v>
      </c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5"/>
      <c r="BA54" s="376"/>
      <c r="BB54" s="374" t="s">
        <v>133</v>
      </c>
      <c r="BC54" s="375"/>
      <c r="BD54" s="375"/>
      <c r="BE54" s="375"/>
      <c r="BF54" s="375"/>
      <c r="BG54" s="375"/>
      <c r="BH54" s="375"/>
      <c r="BI54" s="375"/>
      <c r="BJ54" s="375"/>
      <c r="BK54" s="375"/>
      <c r="BL54" s="375"/>
      <c r="BM54" s="376"/>
      <c r="BN54" s="374" t="s">
        <v>176</v>
      </c>
      <c r="BO54" s="375"/>
      <c r="BP54" s="375"/>
      <c r="BQ54" s="375"/>
      <c r="BR54" s="375"/>
      <c r="BS54" s="375"/>
      <c r="BT54" s="375"/>
      <c r="BU54" s="375"/>
      <c r="BV54" s="375"/>
      <c r="BW54" s="375"/>
      <c r="BX54" s="375"/>
      <c r="BY54" s="375"/>
      <c r="BZ54" s="375"/>
      <c r="CA54" s="375"/>
      <c r="CB54" s="376"/>
    </row>
    <row r="55" spans="1:80">
      <c r="A55" s="374"/>
      <c r="B55" s="375"/>
      <c r="C55" s="375"/>
      <c r="D55" s="376"/>
      <c r="E55" s="374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6"/>
      <c r="AN55" s="374"/>
      <c r="AO55" s="375"/>
      <c r="AP55" s="375"/>
      <c r="AQ55" s="375"/>
      <c r="AR55" s="375"/>
      <c r="AS55" s="375"/>
      <c r="AT55" s="375"/>
      <c r="AU55" s="375"/>
      <c r="AV55" s="375"/>
      <c r="AW55" s="375"/>
      <c r="AX55" s="375"/>
      <c r="AY55" s="375"/>
      <c r="AZ55" s="375"/>
      <c r="BA55" s="376"/>
      <c r="BB55" s="374"/>
      <c r="BC55" s="375"/>
      <c r="BD55" s="375"/>
      <c r="BE55" s="375"/>
      <c r="BF55" s="375"/>
      <c r="BG55" s="375"/>
      <c r="BH55" s="375"/>
      <c r="BI55" s="375"/>
      <c r="BJ55" s="375"/>
      <c r="BK55" s="375"/>
      <c r="BL55" s="375"/>
      <c r="BM55" s="376"/>
      <c r="BN55" s="374" t="s">
        <v>177</v>
      </c>
      <c r="BO55" s="375"/>
      <c r="BP55" s="375"/>
      <c r="BQ55" s="375"/>
      <c r="BR55" s="375"/>
      <c r="BS55" s="375"/>
      <c r="BT55" s="375"/>
      <c r="BU55" s="375"/>
      <c r="BV55" s="375"/>
      <c r="BW55" s="375"/>
      <c r="BX55" s="375"/>
      <c r="BY55" s="375"/>
      <c r="BZ55" s="375"/>
      <c r="CA55" s="375"/>
      <c r="CB55" s="376"/>
    </row>
    <row r="56" spans="1:80">
      <c r="A56" s="383">
        <v>1</v>
      </c>
      <c r="B56" s="384"/>
      <c r="C56" s="384"/>
      <c r="D56" s="385"/>
      <c r="E56" s="383">
        <v>2</v>
      </c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5"/>
      <c r="AN56" s="383">
        <v>3</v>
      </c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5"/>
      <c r="BB56" s="383">
        <v>4</v>
      </c>
      <c r="BC56" s="384"/>
      <c r="BD56" s="384"/>
      <c r="BE56" s="384"/>
      <c r="BF56" s="384"/>
      <c r="BG56" s="384"/>
      <c r="BH56" s="384"/>
      <c r="BI56" s="384"/>
      <c r="BJ56" s="384"/>
      <c r="BK56" s="384"/>
      <c r="BL56" s="384"/>
      <c r="BM56" s="385"/>
      <c r="BN56" s="383">
        <v>5</v>
      </c>
      <c r="BO56" s="384"/>
      <c r="BP56" s="384"/>
      <c r="BQ56" s="384"/>
      <c r="BR56" s="384"/>
      <c r="BS56" s="384"/>
      <c r="BT56" s="384"/>
      <c r="BU56" s="384"/>
      <c r="BV56" s="384"/>
      <c r="BW56" s="384"/>
      <c r="BX56" s="384"/>
      <c r="BY56" s="384"/>
      <c r="BZ56" s="384"/>
      <c r="CA56" s="384"/>
      <c r="CB56" s="385"/>
    </row>
    <row r="57" spans="1:80">
      <c r="A57" s="438"/>
      <c r="B57" s="439"/>
      <c r="C57" s="439"/>
      <c r="D57" s="440"/>
      <c r="E57" s="438"/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39"/>
      <c r="AA57" s="439"/>
      <c r="AB57" s="439"/>
      <c r="AC57" s="439"/>
      <c r="AD57" s="439"/>
      <c r="AE57" s="439"/>
      <c r="AF57" s="439"/>
      <c r="AG57" s="439"/>
      <c r="AH57" s="439"/>
      <c r="AI57" s="439"/>
      <c r="AJ57" s="439"/>
      <c r="AK57" s="439"/>
      <c r="AL57" s="439"/>
      <c r="AM57" s="440"/>
      <c r="AN57" s="472"/>
      <c r="AO57" s="473"/>
      <c r="AP57" s="473"/>
      <c r="AQ57" s="473"/>
      <c r="AR57" s="473"/>
      <c r="AS57" s="473"/>
      <c r="AT57" s="473"/>
      <c r="AU57" s="473"/>
      <c r="AV57" s="473"/>
      <c r="AW57" s="473"/>
      <c r="AX57" s="473"/>
      <c r="AY57" s="473"/>
      <c r="AZ57" s="473"/>
      <c r="BA57" s="474"/>
      <c r="BB57" s="404"/>
      <c r="BC57" s="405"/>
      <c r="BD57" s="405"/>
      <c r="BE57" s="405"/>
      <c r="BF57" s="405"/>
      <c r="BG57" s="405"/>
      <c r="BH57" s="405"/>
      <c r="BI57" s="405"/>
      <c r="BJ57" s="405"/>
      <c r="BK57" s="405"/>
      <c r="BL57" s="405"/>
      <c r="BM57" s="406"/>
      <c r="BN57" s="472"/>
      <c r="BO57" s="473"/>
      <c r="BP57" s="473"/>
      <c r="BQ57" s="473"/>
      <c r="BR57" s="473"/>
      <c r="BS57" s="473"/>
      <c r="BT57" s="473"/>
      <c r="BU57" s="473"/>
      <c r="BV57" s="473"/>
      <c r="BW57" s="473"/>
      <c r="BX57" s="473"/>
      <c r="BY57" s="473"/>
      <c r="BZ57" s="473"/>
      <c r="CA57" s="473"/>
      <c r="CB57" s="474"/>
    </row>
    <row r="58" spans="1:80">
      <c r="A58" s="438"/>
      <c r="B58" s="439"/>
      <c r="C58" s="439"/>
      <c r="D58" s="440"/>
      <c r="E58" s="438"/>
      <c r="F58" s="439"/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39"/>
      <c r="AL58" s="439"/>
      <c r="AM58" s="440"/>
      <c r="AN58" s="472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4"/>
      <c r="BB58" s="404"/>
      <c r="BC58" s="405"/>
      <c r="BD58" s="405"/>
      <c r="BE58" s="405"/>
      <c r="BF58" s="405"/>
      <c r="BG58" s="405"/>
      <c r="BH58" s="405"/>
      <c r="BI58" s="405"/>
      <c r="BJ58" s="405"/>
      <c r="BK58" s="405"/>
      <c r="BL58" s="405"/>
      <c r="BM58" s="406"/>
      <c r="BN58" s="472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4"/>
    </row>
    <row r="59" spans="1:80">
      <c r="A59" s="438"/>
      <c r="B59" s="439"/>
      <c r="C59" s="439"/>
      <c r="D59" s="440"/>
      <c r="E59" s="404" t="s">
        <v>119</v>
      </c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6"/>
      <c r="AN59" s="410" t="s">
        <v>9</v>
      </c>
      <c r="AO59" s="411"/>
      <c r="AP59" s="411"/>
      <c r="AQ59" s="411"/>
      <c r="AR59" s="411"/>
      <c r="AS59" s="411"/>
      <c r="AT59" s="411"/>
      <c r="AU59" s="411"/>
      <c r="AV59" s="411"/>
      <c r="AW59" s="411"/>
      <c r="AX59" s="411"/>
      <c r="AY59" s="411"/>
      <c r="AZ59" s="411"/>
      <c r="BA59" s="412"/>
      <c r="BB59" s="398" t="s">
        <v>9</v>
      </c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400"/>
      <c r="BN59" s="472">
        <v>0</v>
      </c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3"/>
      <c r="BZ59" s="473"/>
      <c r="CA59" s="473"/>
      <c r="CB59" s="474"/>
    </row>
  </sheetData>
  <mergeCells count="173"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1:D11"/>
    <mergeCell ref="E11:AM11"/>
    <mergeCell ref="AN11:BA11"/>
    <mergeCell ref="BB11:BM11"/>
    <mergeCell ref="BN11:CB11"/>
    <mergeCell ref="A14:CB14"/>
    <mergeCell ref="S16:CB16"/>
    <mergeCell ref="AH18:CB18"/>
    <mergeCell ref="A20:D20"/>
    <mergeCell ref="E20:AM20"/>
    <mergeCell ref="AN20:BA20"/>
    <mergeCell ref="BB20:BI20"/>
    <mergeCell ref="BJ20:CB20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21:D21"/>
    <mergeCell ref="E21:AM21"/>
    <mergeCell ref="AN21:BA21"/>
    <mergeCell ref="BB21:BI21"/>
    <mergeCell ref="BJ21:CB21"/>
    <mergeCell ref="A22:D22"/>
    <mergeCell ref="E22:AM22"/>
    <mergeCell ref="AN22:BA22"/>
    <mergeCell ref="BB22:BI22"/>
    <mergeCell ref="BJ22:CB22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7:D27"/>
    <mergeCell ref="E27:AM27"/>
    <mergeCell ref="AN27:BA27"/>
    <mergeCell ref="BB27:BI27"/>
    <mergeCell ref="BJ27:CB27"/>
    <mergeCell ref="A26:D26"/>
    <mergeCell ref="E26:AM26"/>
    <mergeCell ref="AN26:BA26"/>
    <mergeCell ref="BB26:BI26"/>
    <mergeCell ref="BJ26:CB26"/>
    <mergeCell ref="A28:D28"/>
    <mergeCell ref="E28:AM28"/>
    <mergeCell ref="AN28:BA28"/>
    <mergeCell ref="BB28:BI28"/>
    <mergeCell ref="BJ28:CB28"/>
    <mergeCell ref="A32:CB32"/>
    <mergeCell ref="S34:CB34"/>
    <mergeCell ref="AH36:CB36"/>
    <mergeCell ref="A38:D38"/>
    <mergeCell ref="E38:AM38"/>
    <mergeCell ref="AN38:BA38"/>
    <mergeCell ref="BB38:BM38"/>
    <mergeCell ref="BN38:CB3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9:D39"/>
    <mergeCell ref="E39:AM39"/>
    <mergeCell ref="AN39:BA39"/>
    <mergeCell ref="BB39:BM39"/>
    <mergeCell ref="BN39:CB39"/>
    <mergeCell ref="A40:D40"/>
    <mergeCell ref="E40:AM40"/>
    <mergeCell ref="AN40:BA40"/>
    <mergeCell ref="BB40:BM40"/>
    <mergeCell ref="BN40:CB40"/>
    <mergeCell ref="A41:D41"/>
    <mergeCell ref="E41:AM41"/>
    <mergeCell ref="AN41:BA41"/>
    <mergeCell ref="BB41:BM41"/>
    <mergeCell ref="BN41:CB41"/>
    <mergeCell ref="A42:D42"/>
    <mergeCell ref="E42:AM42"/>
    <mergeCell ref="AN42:BA42"/>
    <mergeCell ref="BB42:BM42"/>
    <mergeCell ref="BN42:CB42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6:CB46"/>
    <mergeCell ref="A47:CB47"/>
    <mergeCell ref="S49:CB49"/>
    <mergeCell ref="AH51:CB51"/>
    <mergeCell ref="A53:D53"/>
    <mergeCell ref="E53:AM53"/>
    <mergeCell ref="AN53:BA53"/>
    <mergeCell ref="BB53:BM53"/>
    <mergeCell ref="BN53:CB53"/>
    <mergeCell ref="A54:D54"/>
    <mergeCell ref="E54:AM54"/>
    <mergeCell ref="AN54:BA54"/>
    <mergeCell ref="BB54:BM54"/>
    <mergeCell ref="BN54:CB54"/>
    <mergeCell ref="A55:D55"/>
    <mergeCell ref="E55:AM55"/>
    <mergeCell ref="AN55:BA55"/>
    <mergeCell ref="BB55:BM55"/>
    <mergeCell ref="BN55:CB55"/>
    <mergeCell ref="A56:D56"/>
    <mergeCell ref="E56:AM56"/>
    <mergeCell ref="AN56:BA56"/>
    <mergeCell ref="BB56:BM56"/>
    <mergeCell ref="BN56:CB56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</mergeCells>
  <pageMargins left="0.78740157480314965" right="0.39370078740157483" top="0.59055118110236227" bottom="0.39370078740157483" header="0.27559055118110237" footer="0.27559055118110237"/>
  <pageSetup paperSize="9" scale="85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19</vt:i4>
      </vt:variant>
    </vt:vector>
  </HeadingPairs>
  <TitlesOfParts>
    <vt:vector size="36" baseType="lpstr">
      <vt:lpstr>Лист 1 </vt:lpstr>
      <vt:lpstr>Лист2 </vt:lpstr>
      <vt:lpstr>211ст.-2022г. </vt:lpstr>
      <vt:lpstr>211ст.-2023г. </vt:lpstr>
      <vt:lpstr>211ст.-2024г.</vt:lpstr>
      <vt:lpstr>213ст.-2022г</vt:lpstr>
      <vt:lpstr>213ст.-2023г </vt:lpstr>
      <vt:lpstr>213ст.-2024г </vt:lpstr>
      <vt:lpstr>Лист7 2022г</vt:lpstr>
      <vt:lpstr>Лист7 2023г </vt:lpstr>
      <vt:lpstr>Лист7 2024г </vt:lpstr>
      <vt:lpstr>Лист8 2022г</vt:lpstr>
      <vt:lpstr>Лист8 2023г </vt:lpstr>
      <vt:lpstr>Лист8 2024г </vt:lpstr>
      <vt:lpstr>Лист9 2025г</vt:lpstr>
      <vt:lpstr>Лист9 2024г </vt:lpstr>
      <vt:lpstr>Лист9 2025г </vt:lpstr>
      <vt:lpstr>'Лист 1 '!Заголовки_для_печати</vt:lpstr>
      <vt:lpstr>'Лист2 '!Заголовки_для_печати</vt:lpstr>
      <vt:lpstr>'211ст.-2022г. '!Область_печати</vt:lpstr>
      <vt:lpstr>'211ст.-2023г. '!Область_печати</vt:lpstr>
      <vt:lpstr>'211ст.-2024г.'!Область_печати</vt:lpstr>
      <vt:lpstr>'213ст.-2022г'!Область_печати</vt:lpstr>
      <vt:lpstr>'213ст.-2023г '!Область_печати</vt:lpstr>
      <vt:lpstr>'213ст.-2024г '!Область_печати</vt:lpstr>
      <vt:lpstr>'Лист 1 '!Область_печати</vt:lpstr>
      <vt:lpstr>'Лист2 '!Область_печати</vt:lpstr>
      <vt:lpstr>'Лист7 2022г'!Область_печати</vt:lpstr>
      <vt:lpstr>'Лист7 2023г '!Область_печати</vt:lpstr>
      <vt:lpstr>'Лист7 2024г '!Область_печати</vt:lpstr>
      <vt:lpstr>'Лист8 2022г'!Область_печати</vt:lpstr>
      <vt:lpstr>'Лист8 2023г '!Область_печати</vt:lpstr>
      <vt:lpstr>'Лист8 2024г '!Область_печати</vt:lpstr>
      <vt:lpstr>'Лист9 2024г '!Область_печати</vt:lpstr>
      <vt:lpstr>'Лист9 2025г'!Область_печати</vt:lpstr>
      <vt:lpstr>'Лист9 2025г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2022-12-27T14:30:26Z</dcterms:modified>
</cp:coreProperties>
</file>